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16785" yWindow="-15" windowWidth="8430" windowHeight="12555" activeTab="1"/>
  </bookViews>
  <sheets>
    <sheet name="PARTIDAS" sheetId="6" r:id="rId1"/>
    <sheet name="CATALOGO (2)" sheetId="9" r:id="rId2"/>
  </sheets>
  <definedNames>
    <definedName name="_xlnm.Print_Area" localSheetId="1">'CATALOGO (2)'!$A$1:$G$120</definedName>
    <definedName name="_xlnm.Print_Area" localSheetId="0">PARTIDAS!$A$1:$J$30</definedName>
    <definedName name="_xlnm.Print_Titles" localSheetId="1">'CATALOGO (2)'!$1:$11</definedName>
  </definedNames>
  <calcPr calcId="124519"/>
</workbook>
</file>

<file path=xl/calcChain.xml><?xml version="1.0" encoding="utf-8"?>
<calcChain xmlns="http://schemas.openxmlformats.org/spreadsheetml/2006/main">
  <c r="G44" i="9"/>
  <c r="G53" l="1"/>
  <c r="D61" l="1"/>
  <c r="G61" s="1"/>
  <c r="G114" l="1"/>
  <c r="G113"/>
  <c r="G112"/>
  <c r="G115" l="1"/>
  <c r="J24" i="6" s="1"/>
  <c r="G108" i="9"/>
  <c r="G51"/>
  <c r="D107"/>
  <c r="G107" s="1"/>
  <c r="D14" l="1"/>
  <c r="G63" l="1"/>
  <c r="G69"/>
  <c r="G77"/>
  <c r="G76"/>
  <c r="G75"/>
  <c r="G38" l="1"/>
  <c r="G55"/>
  <c r="G50" l="1"/>
  <c r="G37"/>
  <c r="D40"/>
  <c r="G40" s="1"/>
  <c r="G35" l="1"/>
  <c r="G34"/>
  <c r="G30"/>
  <c r="G27"/>
  <c r="D29"/>
  <c r="G29" s="1"/>
  <c r="D28"/>
  <c r="G28" s="1"/>
  <c r="D26"/>
  <c r="G26" s="1"/>
  <c r="G25"/>
  <c r="G24"/>
  <c r="G20"/>
  <c r="G19"/>
  <c r="G18"/>
  <c r="G17"/>
  <c r="G16"/>
  <c r="G15"/>
  <c r="G14"/>
  <c r="G21" l="1"/>
  <c r="J18" i="6" s="1"/>
  <c r="G31" i="9"/>
  <c r="J19" i="6" s="1"/>
  <c r="G78" i="9" l="1"/>
  <c r="G62"/>
  <c r="G86" l="1"/>
  <c r="G36" l="1"/>
  <c r="G42" l="1"/>
  <c r="G41"/>
  <c r="G39"/>
  <c r="G106"/>
  <c r="G105" l="1"/>
  <c r="G104"/>
  <c r="G103"/>
  <c r="G109" l="1"/>
  <c r="J23" i="6" s="1"/>
  <c r="G82" i="9"/>
  <c r="G95"/>
  <c r="G97" l="1"/>
  <c r="G96"/>
  <c r="G94"/>
  <c r="G93"/>
  <c r="G92"/>
  <c r="G91"/>
  <c r="G90"/>
  <c r="G89"/>
  <c r="G88"/>
  <c r="G87"/>
  <c r="G85"/>
  <c r="G84"/>
  <c r="G83"/>
  <c r="G81"/>
  <c r="G74"/>
  <c r="G73"/>
  <c r="G72"/>
  <c r="G71"/>
  <c r="G70"/>
  <c r="G68"/>
  <c r="G79" l="1"/>
  <c r="G99"/>
  <c r="G100" l="1"/>
  <c r="J22" i="6" s="1"/>
  <c r="G60" i="9"/>
  <c r="G59"/>
  <c r="G58"/>
  <c r="G57"/>
  <c r="G56"/>
  <c r="G54"/>
  <c r="G52"/>
  <c r="G49"/>
  <c r="G64" l="1"/>
  <c r="J21" i="6" s="1"/>
  <c r="G43" i="9" l="1"/>
  <c r="G46" s="1"/>
  <c r="G117" l="1"/>
  <c r="G118" s="1"/>
  <c r="G119" s="1"/>
  <c r="J20" i="6"/>
  <c r="J26" s="1"/>
  <c r="A9" i="9"/>
  <c r="A6" l="1"/>
  <c r="A4" l="1"/>
  <c r="J28" i="6" l="1"/>
  <c r="J30" s="1"/>
</calcChain>
</file>

<file path=xl/sharedStrings.xml><?xml version="1.0" encoding="utf-8"?>
<sst xmlns="http://schemas.openxmlformats.org/spreadsheetml/2006/main" count="287" uniqueCount="216">
  <si>
    <t>CLAVE</t>
  </si>
  <si>
    <t>UNIDAD</t>
  </si>
  <si>
    <t xml:space="preserve">CANTIDAD </t>
  </si>
  <si>
    <t>P. UNITARIO</t>
  </si>
  <si>
    <t>IMPORTE</t>
  </si>
  <si>
    <t>M2</t>
  </si>
  <si>
    <t>ML</t>
  </si>
  <si>
    <t>PZA</t>
  </si>
  <si>
    <t>TOTAL DE ALBAÑILERIA Y ACABADOS</t>
  </si>
  <si>
    <t>SAL</t>
  </si>
  <si>
    <t>PARTIDAS</t>
  </si>
  <si>
    <t>TOTAL</t>
  </si>
  <si>
    <t>POR PARTIDAS</t>
  </si>
  <si>
    <t>CAP. 3</t>
  </si>
  <si>
    <t>CAP. 5</t>
  </si>
  <si>
    <t>INSTALACIONES</t>
  </si>
  <si>
    <t xml:space="preserve">SUBTOTAL </t>
  </si>
  <si>
    <t>TOTAL OBRA</t>
  </si>
  <si>
    <t>CAPITULO 3: ALBAÑILERIA Y ACABADOS</t>
  </si>
  <si>
    <t>CAPITULO 5: INSTALACIONES</t>
  </si>
  <si>
    <t xml:space="preserve">UNIVERSIDAD DEL MAR </t>
  </si>
  <si>
    <t>PRECIO EN LETRAS</t>
  </si>
  <si>
    <t>SUBTOTAL</t>
  </si>
  <si>
    <t xml:space="preserve">TOTAL DEL PRESUPUESTO </t>
  </si>
  <si>
    <t xml:space="preserve"> UNIVERSIDAD DEL MAR </t>
  </si>
  <si>
    <t>I.V.A. 16.00%</t>
  </si>
  <si>
    <t>I.V.A. 16%</t>
  </si>
  <si>
    <t>LOTE</t>
  </si>
  <si>
    <t>DESCRIPCIÓN:</t>
  </si>
  <si>
    <t>UM-AA-LI-0010</t>
  </si>
  <si>
    <t>TOTAL DE INSTALACIÓN HIDRO-SANITARIA</t>
  </si>
  <si>
    <t>TOTAL DE INSTALACIONES</t>
  </si>
  <si>
    <t>B) INSTALACIÓN ELÉCTRICA, RED Y ALARMAS</t>
  </si>
  <si>
    <t>TOTAL DE INSTALACIÓN ELÉCTRICA, RED Y ALARMAS</t>
  </si>
  <si>
    <t>UM-AA-AP-0010</t>
  </si>
  <si>
    <t>UM-IEL-TE-0010</t>
  </si>
  <si>
    <t>PUERTO ESCONDIDO    -    PUERTO ÁNGEL    -    HUATULCO</t>
  </si>
  <si>
    <t>ALBAÑILERÍA Y ACABADOS</t>
  </si>
  <si>
    <t>CAPITULO 6: OBRA EXTERIOR</t>
  </si>
  <si>
    <t>TOTAL DE OBRA EXTERIOR</t>
  </si>
  <si>
    <t>UM-OE-GU-0010</t>
  </si>
  <si>
    <t>UM-OE-PC-0010</t>
  </si>
  <si>
    <t>UM-OE-BA-0010</t>
  </si>
  <si>
    <t>CAP. 6</t>
  </si>
  <si>
    <t>OBRA EXTERIOR</t>
  </si>
  <si>
    <t>DESCRIPCIÓN</t>
  </si>
  <si>
    <t>LIMPIEZA GENERAL DE LA OBRA. Y NIVELACION DEL TERRENO EN ÁREA DE MANIOBRAS, INCLUYE: TENDIDO DE MATERIALES RELLENO Y EXTRACCIÓN DE MATERIAL DE ESCOMBRO FUERA DE LA OBRA.</t>
  </si>
  <si>
    <t>A) INSTALACIÓN HIDRO-SANITARIA</t>
  </si>
  <si>
    <t>GUARNICIÓN DE CONCRETO F´C=250KG/CM2. SECCIÓN 15X20X30 CM. CIMBRA APARENTE, INCLUYE: TRAZO, NIVELACIÓN, EXCAVACIÓN, RELLENO, COMPACTACIÓN, CIMBRA, COLADO, CURADO, DESCIMBRADO, MANO DE OBRA, HERRAMIENTA Y MATERIALES.</t>
  </si>
  <si>
    <t>ELABORACIÓN DE BASES PARA MINI-SPLIT DE 0.80X0.70X0.52 CM. A BASE DE CONCRETO HECHO EN OBRA F´C=150KG/CM2. ASENTADA SOBRE UNA BASE DE CONCRETO SIMPLE F´C=100KG/CM2. INCLUYE: EXCAVACIÓN, RELLENO, CIMBRA APARENTE Y MANO DE OBRA.</t>
  </si>
  <si>
    <t>APLANADO ACABADO FINO CON ESPONJA, CON MORTERO: CEMENTO ARENA PROP. 1:4 A PLOMO Y REGLA DE 2 A 2.5CMS.  DE ESPESOR. INCLUYE: MATERIAL, MANO DE OBRA, REMATES, BOQUILLAS Y RECORTES DE APLANADO PARA ZOCLO.</t>
  </si>
  <si>
    <t>UM-AA-PI-0010</t>
  </si>
  <si>
    <t>UM-AA-PI-0030</t>
  </si>
  <si>
    <t>UM-IHS-AB-0020</t>
  </si>
  <si>
    <t>UM-IHS-TI-0020</t>
  </si>
  <si>
    <t>UM-IEL-LU-0010</t>
  </si>
  <si>
    <t>UM-IEL-CO-0010</t>
  </si>
  <si>
    <t>UM-IEL-VE-0020</t>
  </si>
  <si>
    <t>UM-IEL-TF-0010</t>
  </si>
  <si>
    <t>UM-IEL-SP-0010</t>
  </si>
  <si>
    <t>SUMINISTRO Y COLOCACIÓN DE SUPRESORES DE TRANSITORIOS TVS2HWA50X SQUARE D SURGELOGIC HWA 208 Y / 120 VCA   3F 4H 50 KA. INCLUYE: MATERIAL, MANO DE OBRA Y TODO LO NECESARIO PARA SU CORRECTA INSTALACIÓN.</t>
  </si>
  <si>
    <t>UM-IEL-AC-0030A</t>
  </si>
  <si>
    <t>CAPITULO 4: HERRERÍA Y CARPINTERÍA</t>
  </si>
  <si>
    <t>TOTAL DE HERRERIA Y CARPINTERIA</t>
  </si>
  <si>
    <t>UM-HYC-EM-0010</t>
  </si>
  <si>
    <t>UM-IHS-MU-0030A</t>
  </si>
  <si>
    <t>UM-IHS-MU-0020A</t>
  </si>
  <si>
    <t>SUMINISTRO Y COLOCACIÓN DE PUERTA DE TAMBOR (P2) CON TRIPLAY DE CAOBILLA DE PRIMERA CALIDAD DE 6 MM. DE 2.20X1.00 MTS. FORRADA CON PLÁSTICO LAMINADO MODELO RALF WILSON COLOR GRIS, BASTIDOR Y MARCO DE MADERA DE YACAHUITE, INCLUYE: SUMINISTRO Y COLOCACIÓN DE CERRADURA TUBULAR LLAVE LATÓN BRILLANTE, MARCA MONT. HARD FANAL Y TODO LO NECESARIO PARA SU CORRECTA INSTALACIÓN.</t>
  </si>
  <si>
    <t>SUMINISTRO Y COLOCACIÓN DE PUERTA DE TAMBOR (P2a) CON TRIPLAY DE CAOBILLA DE PRIMERA CALIDAD DE 6 MM. DE 2.20X0.90 MTS. FORRADA CON PLÁSTICO LAMINADO MODELO RALF WILSON COLOR GRIS, BASTIDOR Y MARCO DE MADERA DE YACAHUITE, INCLUYE: SUMINISTRO Y COLOCACIÓN DE CERRADURA TUBULAR LLAVE LATÓN BRILLANTE, MARCA MONT. HARD FANAL Y TODO LO NECESARIO PARA SU CORRECTA INSTALACIÓN.</t>
  </si>
  <si>
    <t>SUMINISTRO Y COLOCACIÓN DE PUERTA DE TAMBOR (P6) CON TRIPLAY DE CAOBILLA DE PRIMERA CALIDAD DE 6 MM. DE 2.20X0.85 MTS. FORRADA CON PLÁSTICO LAMINADO MODELO RALF WILSON COLOR GRIS, BASTIDOR Y MARCO DE MADERA DE YACAHUITE, INCLUYE: SUMINISTRO Y COLOCACIÓN DE CERRADURA TUBULAR LLAVE LATÓN BRILLANTE, MARCA MONT. HARD FANAL Y TODO LO NECESARIO PARA SU CORRECTA INSTALACIÓN.</t>
  </si>
  <si>
    <t>SUMINISTRO Y COLOCACIÓN DE ESCALERA MARINA PARA SUBIR AZOTEA A BASE DE ESTRUCTURA METÁLICA CON TUBO CEDULA 40 DE 3/4" DE DIAMETRO DE 50 CMS. DE ANCHO, INCLUYE: FIJACIÓN A MURO CON TAQUETES, APLICACIÓN DE PREMIER, PINTURA EPÓXICA MARCA DUPONT A DOS MANOS, COLOR INDICADO EN OBRA, Y TODO LO NECESARIO PARA SU CORRECTA COLOCACIÓN.</t>
  </si>
  <si>
    <t>UM-HYC-PA-0011</t>
  </si>
  <si>
    <t>UM-HYC-PM-0011</t>
  </si>
  <si>
    <t>UM-HYC-PM-0012</t>
  </si>
  <si>
    <t>UM-HYC-PM-0013</t>
  </si>
  <si>
    <t>UM-HYC-PM-0040</t>
  </si>
  <si>
    <t>UM-HYC-PM-0050</t>
  </si>
  <si>
    <t>SUMINISTRO, INSTALACIÓN Y CONEXIÓN DE TINACO VERTICAL, ROTOPLAST O SIMILAR DE POLICLORURO DE VINILO CON CAPACIDAD DE 2,500 LTS A LA RED GENERAL DEL EDIFICIO. INCLUYE: TUBERIA DE COBRE DE 1 1/4", VÁLVULA FLOTADOR DE GLOBO DE 1/2", CONEXIONES, PRUEBAS, MATERIALES, MANO DE OBRA, EQUIPO, ANDAMIOS Y HERRAMIENTA. INCLUYE TRASLADO.</t>
  </si>
  <si>
    <t>SUMINISTRO Y COLOCACIÓN DE WC DE DOS PIEZAS MARCA AMERICAN ESTANDAR LINEA CADET PRO NHRF, MODELO #4188A104MX.020, #3517D101MX.020 COLOR BLANCO, INCLUYE: LLAVE DE CONTROL, PIJAS, JUNTA PROHEL Y TODO LO NECESARIO PARA SU CORRECTA INSTALACIÓN.</t>
  </si>
  <si>
    <t>SUMINISTRO Y COLOCACIÓN DE W.C PARA MINUSVALIDOS MARCA AMERICAN ESTANDAR COLOR BLANCO, INCLUYE: BARRA DE APOYO, LLAVE DE CONTROL, PIJAS, JUNTA PROHEL Y TODO LO NECESARIO PARA SU CORRECTA INSTALACIÓN.</t>
  </si>
  <si>
    <t>SUMINISTRO Y COLOCACIÓN DE MINGITORIO MARCA IDEAL ESTANDAR COLOR BLANCO CON CESPOL INTEGRADO, INCLUYE: PIJAS Y UNA  LLAVE DE RESORTE CROMADA, PRUEBAS Y TODO LOS MATERIALES PARA SU CORRECTA INSTALACIÓN.</t>
  </si>
  <si>
    <t>SUMINISTRO Y COLOCACIÓN DE ARBOTANTE EXTERIOR, MODELO TALLIN H-760/ACI ALUMINIO SATINADO DE 35 WATTS, MARCA TECNOLITE, INCLUYE: CABLEADO AL TABLERO CONDUCTOR CALIBRE  No. 12 AWG. TIPO THW. MARCA CONDUMEX, CONEXIONES, APAGADORES, MISCELÁNEOS, PRUEBAS Y TODO LO NECESARIO PARA SU BUEN FUNCIONAMIENTO.</t>
  </si>
  <si>
    <t>SUMINISTRO E INSTALACIÓN DE EQUIPO DE AIRE ACONDICIONADO TIPO MINISPLIT SOLO FRIO MCA. CARRIER CON CAPACIDAD DE 1.0  T.R. (12, OOO BTU'S) MOD.53UPC123A A 220 VOLTS, 1F, 60 HZ, EN LA UNIDAD CONDENSADORA. INCLUYE: CONDUCTOR CALIBRE No. 10, CONEXIONES, MISCELANEOS, PRUEBAS Y TODO LO NECESARIO PARA SU CORRECTA INSTALACIÓN.</t>
  </si>
  <si>
    <t>SUMINISTRO E INSTALACIÓN DE EQUIPO DE AIRE ACONDICIONADO TIPO MINISPLIT SOLO FRIO MCA. CARRIER CON CAPACIDAD DE 2.0 T.R. (24, OOO BTU'S) R-410A ECOLÓGICO ALTA EFICIENCIA 16 SEER A 220 VOLTS, 1F, 60 HZ, EN LA UNIDAD CONDENSADORA. INCLUYE: CONDUCTOR CALIBRE No. 10, CONEXIONES, MISCELANEOS, PRUEBAS Y TODO LO NECESARIO PARA SU CORRECTA INSTALACIÓN.</t>
  </si>
  <si>
    <t>UM-IEL-AC-0040A</t>
  </si>
  <si>
    <t>SUMINISTRO E INSTALACIÓN DE EQUIPO DE AIRE ACONDICIONADO TIPO MINISPLIT SOLO FRIO MCA. CARRIER CON CAPACIDAD DE 4.0 T.R. (48, OOO BTU'S) R-410A ECOLÓGICO ALTA EFICIENCIA 16 SEER A 220 VOLTS, 1F, 60 HZ, EN LA UNIDAD CONDENSADORA. INCLUYE: CONDUCTOR CALIBRE No. 10, CONEXIONES, MISCELANEOS, PRUEBAS Y TODO LO NECESARIO PARA SU CORRECTA INSTALACIÓN.</t>
  </si>
  <si>
    <t>SUMINISTRO E INSTALACIÓN DE EQUIPO DE AIRE ACONDICIONADO TIPO MULTI-SPLIT SOLO FRIO MCA. CARRIER CON CAPACIDAD DE 5.0 T.R. (60, OOO BTU'S) R-410A ECOLÓGICO ALTA EFICIENCIA 16 SEER A 220 VOLTS, 1F, 60 HZ, EN LA UNIDAD CONDENSADORA. INCLUYE: CONDUCTOR CALIBRE No. 10, CONEXIONES, MISCELANEOS, PRUEBAS Y TODO LO NECESARIO PARA SU CORRECTA INSTALACIÓN.</t>
  </si>
  <si>
    <t>UM-IEL-CO-0020</t>
  </si>
  <si>
    <t>SUMINISTRO Y COLOCACIÓN DE TAPAS MARCA ARROW HART PARA SALIDAS DE EQUIPO TELEFÓNICO, POR  UNIDAD DE OBRA TERMINADA.</t>
  </si>
  <si>
    <t>UM-IEL-LU-0061</t>
  </si>
  <si>
    <t>UM-IEL-LU-0051</t>
  </si>
  <si>
    <t>UM-IEL-LU-0062</t>
  </si>
  <si>
    <t>UM-IEL-AC-0020A</t>
  </si>
  <si>
    <t>UM-IEL-AC-0050A</t>
  </si>
  <si>
    <t>UM-IEL-AC-0060B</t>
  </si>
  <si>
    <t>UM-IHS-MU-0025</t>
  </si>
  <si>
    <t>UM-IHS-AB-0030</t>
  </si>
  <si>
    <t>UM-IEL-LU-0010A</t>
  </si>
  <si>
    <t>UM-OE-CP-0010</t>
  </si>
  <si>
    <t>UM-AA-MD-001O</t>
  </si>
  <si>
    <t>CAP. 4</t>
  </si>
  <si>
    <t>HERRERÍA Y CARPINTERÍA</t>
  </si>
  <si>
    <t>UM-IEL-LU-0071</t>
  </si>
  <si>
    <t>PINTURA VINÍLICA EN ZOCLOS DE CONCRETO CON ACABADO APARENTE O APLANADO DE 10 CMS. DE ESPESOR COLOR INDICADO EN OBRA INCLUYE: TRAZO, BOQUILLAS, MATERIALES, EQUIPO Y MANO DE OBRA.</t>
  </si>
  <si>
    <t xml:space="preserve">SUMINISTRO Y COLOCACIÓN DE PUERTA DE TAMBOR  CON TRIPLAY DE CAOBILLA DE PRIMERA CALIDAD DE 6 MM. DE (P1) 2.20X1.00 MTS. BASTIDOR Y MARCO DE MADERA DE YACAHUITE, TERMINADO CON TINTA AL ALCOHOL MCA. SAYER-LACK COLOR NOGAL, SEGUIDA DE SELLADOR NS-1000 PARA TERMINAR CON BRILLO DIRECTO TRANSPARENTE T-0028/A INCLUYE: SUMINISTRO Y COLOCACIÓN DE CERRADURA TUBULAR LLAVE LATÓN BRILLANTE, MARCA MONT. HARD FANAL. </t>
  </si>
  <si>
    <t xml:space="preserve">SUMINISTRO Y COLOCACIÓN DE PUERTA DE TAMBOR  CON TRIPLAY DE CAOBILLA DE PRIMERA CALIDAD DE 6 MM. DE (P1a) 2.20X0.95 MTS. BASTIDOR Y MARCO DE MADERA DE YACAHUITE, TERMINADO CON TINTA AL ALCOHOL MCA. SAYER-LACK COLOR NOGAL, SEGUIDA DE SELLADOR NS-1000 PARA TERMINAR CON BRILLO DIRECTO TRANSPARENTE T-0028/A INCLUYE: SUMINISTRO Y COLOCACIÓN DE CERRADURA TUBULAR LLAVE LATÓN BRILLANTE, MARCA MONT. HARD FANAL. </t>
  </si>
  <si>
    <t>SUMINISTRO Y COLOCACIÓN  DE ACCESORIOS PARA BAÑO DE EMPOTRAR MCA. IDEAL ESTÁNDAR , COLOR DEFINIDO EN CAMPO POR LA SUPERVISION, PARA PORTARROLLOS.</t>
  </si>
  <si>
    <t>SUMINISTRO Y COLOCACIÓN  DE ACCESORIOS PARA BAÑO DE EMPOTRAR MCA. IDEAL ESTÁNDAR, COLOR DEFINIDO EN CAMPO POR LA SUPERVISION, PARA JABONERA.</t>
  </si>
  <si>
    <t>SUMINISTRO E INSTALACIÓN DE EQUIPO DE AIRE ACONDICIONADO TIPO MINISPLIT SOLO FRIO MCA. CARRIER CON CAPACIDAD DE 3.0 T.R. (36, OOO BTU'S) R-410A ECOLÓGICO ALTA EFICIENCIA 16 SEER A 220 VOLTS, 1F, 60 HZ, EN LA UNIDAD CONDENSADORA, INCLUYE: CONDUCTOR CALIBRE No. 10, CONEXIONES, MISCELANEOS, PRUEBAS Y TODO LO NECESARIO PARA SU CORRECTA EJECUCIÓN Y BUEN FUNCIONAMIENTO.</t>
  </si>
  <si>
    <t>SUMINISTRO Y COLOCACIÓN DEL SISTEMA DE TIERRA FISICA CON 4 TUBOS DE ALBAÑAL DE CONCRETO DE 8" DE DIAMETRO, 4 VARILLAS COOPERWELD DE 5/8"X 3MTS., CABLE DESNUDO CALIBRE 2/0 AWG HASTA EL REGISTRO, SOLDADURA EXOTERMICA CADWEL No. 90, POLVO QUÍMICO GEM; INCLUYE: EXCAVACIÓN, DE 1.00 MT. DE ALTURA X 25 CM. DE DIAMETRO, INSTALACIÓN, CONEXIÓN, PRUEBAS Y TODO LO NECESARIO PARA SU CORRECTA EJECUCIÓN.</t>
  </si>
  <si>
    <t>FORMACIÓN DE CUNETA PLUVIAL CON UN DESARROLLO DE 1.20 MTS Y ESPESOR DE 10 CM HECHA A BASE DE CONCRETO F'C=200 KG/CM2 ACABADO COMÚN, COLADO EN LOSAS DE 2.50 MTS COMO MÁXIMO, INCLUYE: JUNTA FRIA, TRAZO, CORTES, EXCAVACIONES, RELLENO Y TODO LO NECESARIO PARA SU CORRECTA EJECUCIÓN.</t>
  </si>
  <si>
    <t>UM-IHS-ES-0010</t>
  </si>
  <si>
    <t>SUMINISTRO Y COLOCACIÓN DE ESPEJO DE LUJO DE 66X45.7CM EN 3MM BISELADO QUE ESTA MONTADO VOLADO SOBRE UNA BASE DE VIDRIO EN 3MM CON ACABADO PAVIA (SATINADO). PESO 3.85 KG. MODELO SP01C.</t>
  </si>
  <si>
    <t>CAPITULO 1.- CIMENTACIÓN</t>
  </si>
  <si>
    <t>UM-CIM-TR-0020</t>
  </si>
  <si>
    <t>UM-CIM-EX-0020</t>
  </si>
  <si>
    <t>M3</t>
  </si>
  <si>
    <t>TRAZO Y NIVELACIÓN CON EQUIPO TOPOGRÁFICO, ESTABLECIENDO EJES DE REFERENCIA Y BANCOS DE NIVEL, INCLUYE: MATERIALES, MANO DE OBRA, EQUIPO, HERRAMIENTA Y TODO LO NECESARIO PARA SU CORRECTA EJECUCIÓN. (ÁREA DE MURO DE DUROCK)</t>
  </si>
  <si>
    <t xml:space="preserve">EXCAVACIÓN CON MAQUINARÍA PARA CEPAS (TIPO CAJÓN) EN CIMENTACIÓN DE EDIFICIOS (AREA DE MURO DE DUROCK), EN MATERIAL TIPO "B" A UNA PROFUNDIDAD DE 0 A 2.0 M. INCLUYE: AFINE DE TALUDES, ACARREO DENTRO Y FUERA DE LA OBRA DEL MATERIAL (ABUNDADO) NO UTILIZADO  PRODUCTO DE LA EXCAVACIÓN, A 650 MTS. FUERA DE LA OBRA. </t>
  </si>
  <si>
    <t>UM-CIM-PL-0010</t>
  </si>
  <si>
    <t>CONSTRUCCIÓN DE PLANTILLA DE 5 CM DE ESPESOR DE CONCRETO SIMPLE HECHO EN OBRA DE F'C=100 KG/CM2, INCLUYE: PREPARACIÓN DE LA SUPERFICIE, NIVELACIÓN, MAESTREADO Y COLADO, MANO DE OBRA, EQUIPO Y HERRAMIENTA.</t>
  </si>
  <si>
    <t>UM-CIM-AC-0020</t>
  </si>
  <si>
    <t>ACERO DE REFUERZO EN CIMENTACIÓN CON VARILLA DEL #3 F´Y=4200KG/CM2 INCLUYE: SUMINISTRO, HABILITADO, ARMADO, TRASLAPES, GANCHOS, ESCUADRAS (VER DETALLES ADICIONALES DE REFUERZO EN PLANOS ESTRUCTURALES), SILLETAS, DESPERDICIOS.</t>
  </si>
  <si>
    <t>KG</t>
  </si>
  <si>
    <t>UM-CIM-CI-0010</t>
  </si>
  <si>
    <t>CIMBRA COMÚN PARA CIMENTACIÓN CON MADERA DE PINO DE 3a., ACABADO COMÚN, INCLUYE: CIMBRADO Y DESCIMBRADO, MATERIAL Y MANO DE OBRA.</t>
  </si>
  <si>
    <t>UM-CIM-CH-0040</t>
  </si>
  <si>
    <t>CONCRETO HECHO EN OBRA F'C=250 KG/CM2 EN CIMENTACIÓN, T.M.A. 3/4", INCLUYE: COLOCADO, VIBRADO, CURADO POR 7 DÍAS Y PRUEBAS DE LABORATORIO.</t>
  </si>
  <si>
    <t>UM-CIM-RE-0010</t>
  </si>
  <si>
    <t xml:space="preserve">RELLENO Y COMPACTACIÓN DE MATERIAL SELECTO  PRODUCTO DE EXCAVACIÓN CON EQUIPO MECÁNICO Y AGUA EN CAPAS DE 20 CMS. DE ESPESOR AL 90% DE SU P.V.S INCLUYE: ACARREO DENTRO DE LA OBRA VOLUMEN MEDIDO COMPACTADO Y PRUEBAS DE LABORATORIO. </t>
  </si>
  <si>
    <t>TOTAL DE CIMENTACIÓN</t>
  </si>
  <si>
    <t>CAPITULO 2.- ESTRUCTURAS</t>
  </si>
  <si>
    <t>UM-EST-CI-0015A</t>
  </si>
  <si>
    <t>UM-EST-CI-0030A</t>
  </si>
  <si>
    <t>UM-EST-CI-0040A</t>
  </si>
  <si>
    <t>UM-EST-AC-0020</t>
  </si>
  <si>
    <t>ACERO DE REFUERZO EN ESTRUCTURAS CON VARILLA DEL #3 F'Y=4200KG/CM2. INCLUYE: SUMINISTRO, HABILITADO, ARMADO, TRASLAPES, GANCHOS, ESCUADRAS, (VER DETALLES ADICIONALES DE REFUERZO EN PLANOS ESTRUCTURALES), SILLETAS, DESPERDICIOS EN 1 Y 2 NIVEL.</t>
  </si>
  <si>
    <t>UM-EST-AC-0030</t>
  </si>
  <si>
    <t>ACERO DE REFUERZO EN ESTRUCTURAS CON VARILLA DEL #4 F'Y=4200KG/CM2 INCLUYE: SUMINISTRO, HABILITADO, ARMADO, TRASLAPES, GANCHOS, ESCUADRAS, (VER DETALLES ADICIONALES DE REFUERZO EN PLANOS ESTRUCTURALES), SILLETAS, DESPERDICIOS, EN 1 Y 2 NIVEL.</t>
  </si>
  <si>
    <t>UM-EST-AC-0010</t>
  </si>
  <si>
    <t>ACERO DE REFUERZO EN ESTRUCTURAS CON ALAMBRÓN DEL #2 F´Y=2530KG/CM2 INCLUYE: SUMINISTRO, HABILITADO, ARMADO, TRASLAPES, GANCHOS (VER DETALLES ADICIONALES DE REFUERZO EN PLANOS ESTRUCTURALES) Y DESPERDICIOS, EN 1 Y 2 NIVEL.</t>
  </si>
  <si>
    <t>UM-EST-CH-0040</t>
  </si>
  <si>
    <t>CONCRETO HECHO EN OBRA CON UN F´C=250KG/CM2, EN ESTRUCTURA, T.M.A. 3/4" INCLUYE: ACARREOS, COLOCACIÓN, VIBRADO, CURADO DURANTE 7 DÍAS MÍNIMO, Y PRUEBAS DE LABORATORIO.</t>
  </si>
  <si>
    <t>TOTAL DE ESTRUCTURAS</t>
  </si>
  <si>
    <t>CIMBRA APARENTE EN LOSAS, ACABADO APARENTE CON TRIPLAY DE PRIMERA DE PINO DE 16MM. SUPERFICIE LIMPIA, LIBRE DE SOBRANTES Y RESANES DE HUECOS. INCLUYE: ANDAMIOS,  MATERIALES, ACARREOS, CORTES, DESPERDICIOS, HABILITADO, CIMBRADO, DESCIMBRADO, MANO DE OBRA, EQUIPO, HERRAMIENTA, CHAFLANES, GOTERO Y FRENTES, EN SEGUNDO NIVEL.</t>
  </si>
  <si>
    <t>CIMBRA APARENTE EN TRABES O VIGAS CON TRIPLAY DE PINO DE PRIMERA DE 16 MM., SUPERFICIE LIMPIA, LIBRE DE SOBRANTE Y RESANE DE HUECOS INCLUYE: ANDAMIOS, MATERIALES, ACARREOS, CORTES, DESPERDICIOS, HABILITADO, CIMBRADO, DESCIMBRADO, MANO DE OBRA, EQUIPO, HERRAMIENTA, CHAFLANES Y FRENTES EN SEGUNDO NIVEL.</t>
  </si>
  <si>
    <t>CIMBRA APARENTE EN COLUMNAS Y MUROS CON TRIPLAY DE PINO DE PRIMERA DE 16MM. INCLUYE: ANDAMIOS, MATERIALES, ACARREOS, CORTES, DESPERDICIOS, HABILITADO, CIMBRADO, DESCIMBRADO, MANO DE OBRA, EQUIPO, HERRAMIENTA Y CHAFLANES, EN SEGUNDO NIVEL.</t>
  </si>
  <si>
    <t>UM-AA-K1-0010</t>
  </si>
  <si>
    <t>CASTILLO DE CONCRETO K1 Ó KS1 F´C=250KG/CM2 DE 14X20 CM. DE SECCIÓN, ARMADO CON 4 VARILLAS DEL #3 FÝ=4200KG/CM2 Y ESTRIBOS DEL #2, 6@10, @ 20 CMS. INCLUYE: CIMBRA COMÚN, DESCIMBRADO, CRUCE DE VARILLAS, ANCLAJE, ESCUADRAS, MANO DE OBRA, HERRAMIENTA Y MATERIALES, EN 1 Y 2 NIVEL.</t>
  </si>
  <si>
    <t>UM-AA-MT-0010</t>
  </si>
  <si>
    <t>MURO DE TABIQUE DE BARRO ROJO RECOCIDO 7X14X28 CM. DE 14 CM. DE ESPESOR, A DIFERENTES ALTURAS, EN HILADAS A PLOMO Y A NIVEL JUNTEADO CON CEMENTO-MORTERO-ARENA PROPORCIÓN 1/2:1:4 1/2  ACABADO COMÚN. INCLUYE: ANDAMIOS ELEVACIONES A UNA ALTURA DE HASTA 5 M, MANO DE OBRA, HERRAMIENTA Y MATERIALES, EN 1 Y 2 NIVEL.</t>
  </si>
  <si>
    <t>UM-AA-AP-0050</t>
  </si>
  <si>
    <t>SUMINISTRO Y APLICACIÓN DE PASTA TEXTURIZADA EN MUROS MCA. COMEX O SIMILAR GRANULOMETRÍA MEDIA, COLOR AMBAR TEXTURA INDICADA EN OBRA INCLUYE: REMATES Y EMBOQUILLADOS</t>
  </si>
  <si>
    <t>UM-AA-MDR-001O</t>
  </si>
  <si>
    <t>SUMINISTRO Y COLOCACIÓN DE PUERTA DE ALUMINIO ANODIZADO NATURAL DE 3" DE DOBLE ABATIMIENTO, DE 2.20 X 1.00 MTS., FIJADA C/TAQUETES Y TORNILLOS, VER ESPECIFICACIONES DE PLANO, INCLUYE: CRISTAL CLARO DE 6 MM EN LA PARTE SUPERIOR Y DUELAS DE ALUMINIO EN LA PARTE INFERIOR, CHAPA PHILLIPS 3055 ADK, SELLADO CON SILICÓN Y SELLADOR ACRILASTIC EN MARCOS, Y TODO LO NECESARIO PARA SU BUEN FUNCIONAMIENTO. (PUERTA P8)</t>
  </si>
  <si>
    <t>UM-HYC-VA-0040</t>
  </si>
  <si>
    <t>SUMINISTRO Y COLOCACIÓN DE CANCELERIA DE ALUMINIO ANODIZADO NATURAL DE 3", FIJADA CON TAQUETES Y TORNILLOS SEGÚN DETALLES Y ESPECIFICACIONES DE PLANO. INCLUYE: CRISTAL CLARO  DE 6 MM EN VENTANAS INTERIORES, SEGUROS DE EMBUTIDO, RIELES, SELLADO CON SILICÓN Y SELLADOR ACRILASTIC EN MARCOS Y TODO LO NECESARIO PARA SU BUEN FUNCIONAMIENTO.</t>
  </si>
  <si>
    <t>UM-HYC-PM-0030</t>
  </si>
  <si>
    <t xml:space="preserve">SUMINISTRO Y COLOCACIÓN DE PUERTA DE TAMBOR  CON TRIPLAY DE CAOBILLA DE PRIMERA CALIDAD DE 6 MM. DE (P9) 2.20X0.75 MTS. BASTIDOR Y MARCO DE MADERA DE YACAHUITE, TERMINADO CON TINTA AL ALCOHOL MCA. SAYER-LACK COLOR NOGAL, SEGUIDA DE SELLADOR NS-1000 PARA TERMINAR CON BRILLO DIRECTO TRANSPARENTE T-0028/A INCLUYE: SUMINISTRO Y COLOCACIÓN DE CERRADURA TUBULAR LLAVE LATÓN BRILLANTE, MARCA MONT. HARD FANAL. </t>
  </si>
  <si>
    <t>UM-AA-MD-003O</t>
  </si>
  <si>
    <t xml:space="preserve">MURO DE DUROCK DE 77 MM DE ESPESOR, ACABADO A UNA CARA CON PLACA DE 13MM DE ESPESOR, CON BASTIDOR A BASE DE CANAL Y POSTE DE LÁMINA CALIBRE 26 DE 63 MM A CADA 60 CM, MURO TERMINADO CON PASTA BASE COAT. INCLUYE: JUNTA DE CONTROL, REBORDES "J", ESQUINEROS,  MATERIALES, MANO DE OBRA Y TODO LO NECESARIO PARA SU BUENA EJECUCIÓN.
</t>
  </si>
  <si>
    <t>SUMINISTRO Y COLOCACIÓN DE BARRA DE SEGURIDAD CODIGO Q-2020-CS-1 BARRA BOOMERAN EN ACERO INOXIDABLE TIPO 304 CALIDAD QUIRURGICA CALIBRE 18 DIAMETRO 1 1/4". INCLUYE: MATERIAL DE SUJECIÓN, MANO DE OBRA Y TODO LO NECESARIO PARA SU CORRECTA COLOCACIÓN.</t>
  </si>
  <si>
    <t>UM-IHS-BS-0010</t>
  </si>
  <si>
    <t>UM-IHS-BS-0020</t>
  </si>
  <si>
    <t>SUMINISTRO Y COLOCACIÓN DE BARRA DE SEGURIDAD CODIGO Q-3012 BARRA ABATIBLE EN ACERO INOXIDABLE TIPO 304 CALIDAD QUIRURGICA CALIBRE 18 DIAMETRO 1 1/4". INCLUYE: MATERIAL DE SUJECIÓN, MANO DE OBRA Y TODO LO NECESARIO PARA SU CORRECTA COLOCACIÓN.</t>
  </si>
  <si>
    <t>UM-IHS-DJ-0010</t>
  </si>
  <si>
    <t>SUMINISTRO Y COLOCACIÓN DE DISPENSADOR DE JABON LIQUIDO  CODIGO SD-19 EN ACERO INOXIDABLE TIPO 304 CALIDAD QUIRURGICA CALIBRE 18. INCLUYE: MATERIAL DE SUJECIÓN, MANO DE OBRA Y TODO LO NECESARIO PARA SU CORRECTA COLOCACIÓN.</t>
  </si>
  <si>
    <t>UM-IHS-MU-0016</t>
  </si>
  <si>
    <t>SUMINISTRO Y COLOCACIÓN DE GABINETE PARA BAÑO DELRIDGE 30 COLOR CHOCOLATE, DE 91.44 X 45.72 X 81.63 CM. ELABORADO EN MADERA. INCLUYE: LAVABO,MEZCLADORA PARA LAVABO 4" ACABADO SATÍN, MODELO SKU# 109749 AMG, TRAMPAS, MANGUERAS; MANO DE OBRA Y TODO LO NECESARIO PARA SU CORRECTA INSTALACIÓN.</t>
  </si>
  <si>
    <t>UM-HYC-CU-0010</t>
  </si>
  <si>
    <t>SUMINISTRO Y COLOCACIÓN DE LAMINA DE POLICARBONATO DE 8 MM DE ESPESOR. MARCA DANPALON TIPO MULTICELULAR COLOR GRIS REFLECTA, FIJADO EN EL PERIMETRO DE LA ESTRUCTURA TRIDIMENSIONAL, INCLUYE: MATERIALES DE FIJACION A ESTRUCTURA PERFILES CONECTORES EN U PARA UNIONES Y REMATES, CORTES, DESPERDICIOS, ANDAMIOS, ELEMENTOS DE SUJECION, ELEVACIONES,ACARREOS, MATERIALES, MANO DE OBRA,HERRAMIENTA Y EQUIPO.</t>
  </si>
  <si>
    <t>UM-HYC-CU-0020</t>
  </si>
  <si>
    <t>UM-HYC-BA-0020</t>
  </si>
  <si>
    <t>PISO DE CONCRETO HIDRÁULICO F´C=250KG/CM2. DE 12 CMS. DE ESPESOR REFORZADO CON MALLA ELECTROSOLDADA 66/10-10, ACABADO ESCOBILLADO, INCLUYE: TRAZO, NIVELACION, EXCAVACION, RELLENO, COMPACTACIÓN CON MEDIOS MECÁNICOS: BAILARINA Y AGUA, CIMBRA, TRASLAPES DE MALLA DE 10 CMS. COLADO, CURADO DURANTE 7 DIAS (3 VECES AL DIA), DESCIMBRADO, MANO DE OBRA, HERRAMIENTA Y MATERIALES.</t>
  </si>
  <si>
    <t>UM-OE-MPB-0010</t>
  </si>
  <si>
    <t>CONSTRUCCIÓN DE MURO DE PIEDRA BOLA DE 50 CM DE ANCHO ALTURA VARIABLE, COLOCADO A CANTO,  PERFILANDO ARISTAS, ASENTADO CON MORTERO CEM-ARENA PROP. 1:4 EN JARDINERAS.</t>
  </si>
  <si>
    <t>UM-HYC-VM-0010</t>
  </si>
  <si>
    <t>SUMINISTRO Y COLOCACIÓN DE CANCELERIA DE ALUMINIO ANODIZADO NATURAL DE 2", FIJADA CON TAQUETES Y TORNILLOS SEGÚN DETALLES Y ESPECIFICACIONES DE PLANO. INCLUYE: MALLA MOSQUITERO, PERFIL DE PLASTICO PARA FIJACIÓN, SELLADO CON SILICÓN Y SELLADOR ACRILASTIC EN MARCOS Y TODO LO NECESARIO PARA SU BUEN FUNCIONAMIENTO.</t>
  </si>
  <si>
    <t>CAP. 8</t>
  </si>
  <si>
    <t>SEÑALIZACIÓN</t>
  </si>
  <si>
    <t>CAPITULO 8: SEÑALIZACIÓN</t>
  </si>
  <si>
    <t>UM-SÑ-SA-0010</t>
  </si>
  <si>
    <t>SUMINISTRO Y COLOCACIÓN DE SEÑAL DE IDENTIFICACIÓN DE SANITARIO HOMBRES Y SANITARIO MUJERES DE 25 X 21.5 CM CON TEXTO EN LENGUAJE BRAILE ADOSADA A MURO, UBICADO DE ACUERDO A PLANO, SEÑAL FABRICADA EN ALUMINIO CAL. 12 PINTADA CON ESMALTE DE POLIURETANO DE DUPONT, PICTOGRAMA TÁCTIL Y TEXTOS EN CÓDIGO BRAILE CON RASTERS DE ACRILICO, RECUBIERTA CON BARNIZ UV Y ANTIGRAFITI PUBLIKEAR DE DUPONT. INCLUYE: MATERIAL, MANO DE OBRA Y TODO LO NECESARIO PARA SU CORRECTA INSTALACIÓN.</t>
  </si>
  <si>
    <t>UM-SÑ-EX-0010</t>
  </si>
  <si>
    <t>SUMINISTRO Y COLOCACIÓN DE SEÑAL DE IDENTIFICACIÓN DE EXTINTOR DE 20 X 20 CM SEGÚN NORMA NOM-003-SEGOB-2011 CON TEXTO EN LENGUAJE BRAILE ADOSADA A MURO, UBICADO DE ACUERDO A PLANO, SEÑAL FABRICADA EN ALUMINIO CAL. 12 PINTADA CON ESMALTE DE POLIURETANO DE DUPONT, ROTULADA CON VINILO FOTOLUMINISCENTE GENERAL FORMULA, TEXTOS EN CÓDIGO BRAILE CON RASTERS DE ACRILICO, RECUBIERTA CON BARNIZ UV Y ANTIGRAFITI PUBLIKEAR DE DUPONT. INCLUYE: MATERIAL, MANO DE OBRA Y TODO LO NECESARIO PARA SU CORRECTA INSTALACIÓN.</t>
  </si>
  <si>
    <t>UM-SÑ-OF-0010</t>
  </si>
  <si>
    <t>SUMINISTRO Y COLOCACIÓN DE SEÑAL DE IDENTIFICACIÓN DE CUBÍCULOS DE 15 X 15 CM CON TEXTO EN LENGUAJE BRAILE ADOSADA A MURO, UBICADO DE ACUERDO A PLANO, SEÑAL FABRICADA EN ALUMINIO CAL. 50 CON TEXTO TÁCTIL Y  EN CÓDIGO BRAILE CON RASTERS DE ACRILICO, RECUBIERTA CON BARNIZ UV Y ANTIGRAFITI PUBLIKEAR DE DUPONT. INCLUYE: MATERIAL, MANO DE OBRA Y TODO LO NECESARIO PARA SU CORRECTA INSTALACIÓN.</t>
  </si>
  <si>
    <t>TOTAL DE SEÑALIZACIÓN</t>
  </si>
  <si>
    <t>CAP. 1</t>
  </si>
  <si>
    <t>CIMENTACIÓN</t>
  </si>
  <si>
    <t>CAP. 2</t>
  </si>
  <si>
    <t>ESTRUCTURAS</t>
  </si>
  <si>
    <t>UM-OE-MC-0010</t>
  </si>
  <si>
    <t>"CONSTRUCCIÓN DE LA SEGUNDA ETAPA DEL INSTITUTO DE ESTUDIOS INTERNACIONALES ISIDRO FABELA, CAMPUS HUATULCO "</t>
  </si>
  <si>
    <t>UM-HYC-CA-0010</t>
  </si>
  <si>
    <t>SUMINISTRO E INSTALACION DE  RIEL ARMADO DE ALUMINIO C. 22 COLOR BLANCO PARA CORTINA, INCLUYE; BASTON PARA CORRER CORTINAS AMBOS LADOS, REMATES, MENSULAS DE ALUMINIO Y TODO LO NECESARIO PARA SU CORRECTO FUNCIONAMIENTO.</t>
  </si>
  <si>
    <t xml:space="preserve">MURO DE DUROCK DE 118 MM DE ESPESOR, ACABADO DOS CARAS CON PLACAS DE TABLACEMENTO DE 13MM DE ESPESOR, CON BASTIDOR A BASE DE CANAL Y POSTE DE LÁMINA DE 92 MM CALIBRE 26  A CADA 60 CM, MURO TERMINADO CON PASTA BASE COAT. INCLUYE: JUNTA DE CONTROL, REBORDES "J", ESQUINEROS, MATERIALES, MANO DE OBRA Y TODO LO NECESARIO PARA SU BUENA EJECUCIÓN.
</t>
  </si>
  <si>
    <t xml:space="preserve">MURO DE DUROCK DE 118 MM DE ESPESOR, ACABADO DOS CARAS CON PLACAS DE TABLACEMENTO DE 13MM DE ESPESOR, CON BASTIDOR A BASE DE CANAL Y POSTE DE LÁMINA DE 92 MM CALIBRE 26 A CADA 60 CM Y REFUERZO DE PTR DE 2"X 1 1/2" EN LOS EXTREMOS Y EN EL CENTRO DE CADA ESTRUCTURA, APLICACIÓN DE PINTURA PRIMARIO ANTICORROSIVO EN TODOS LOS ELEMENTOS DE REFUERZO PRT; MURO TERMINADO CON PASTA BASE COAT. INCLUYE: JUNTA DE CONTROL, REBORDES "J", ESQUINEROS, MATERIALES, MANO DE OBRA Y TODO LO NECESARIO PARA SU BUENA EJECUCIÓN.
</t>
  </si>
  <si>
    <t>PINTURA VINÍLICA MARCA COMEX VINIMEX ACABADO SATINADO Y LAVABLE EN MUROS, COLUMNAS, TRABES Y PLAFÓN COLOR BLANCO OSTIÓN Y BLANCO AMANECER EN INTERIORES Y COLOR SIMILAR A EDIFICIOS EXISTENTES, APLICADO SOBRE UNA CAPA DE SELLADOR EN INTERIORES Y EXTERIORES, TRABAJO TERMINADO A DOS MANOS, INCLUYE: PREPRARACIÓN DE LA SUPERFICIE, REBABEAR Y PLASTE NECESARIO.</t>
  </si>
  <si>
    <t>SUMINISTRO Y COLOCACIÓN DE BARANDAL PARA ESCALERA A BASE DE ALUMINIO NATURAL CON POSTES Y PASAMANOS DE PERFIL CIRCULAR DE 2" Y BARRAS DE PERFIL CIRCULAR DE 3/4", COLOCADO A 1.00 METRO DE ALTURA DEL N.P.T., INCLUYE: MATERIAL DE FIJACIÓN EN ESCALÓN, MANO DE OBRA Y TODO LO NECESARIO PARA SU CORRECTA COLOCACIÓN.</t>
  </si>
  <si>
    <t>SUMINISTRO Y COLOCACIÓN CUBIERTA A BASE DE LAMINA PANEL GLAMET MULTYTECHO PARA CUBIERTA DE 1.5" CALIBRE 26/26  MARCA TERNIUM, METECNO O SIMILAR Y LAMINA TRASLUCIDA ACRILICA ACRYLIT TIPO T942 COLOCADA EN INTERVALOS, SOBRE ESTRUCTURA TRIDIMENSIONAL, INCLUYE: MATERIALES DE FIJACION (TORNILLERIA) A ESTRUCTURA, BORDE PERIMETRAL O TAPAGOTERO GL, CLIP DE CUBIERTA "CAPELOTE", SELLADOR NP1 COLOR BLANCO, CORTES, DESPERDICIOS, ANDAMIOS, ELEMENTOS DE SUJECION, ELEVACIONES,ACARREOS, MATERIALES, MANO DE OBRA Y TODO LO NECESARIO PARA SU CORECTA INSTALACIÓN.</t>
  </si>
  <si>
    <t>UM-HYC-BA-0040</t>
  </si>
  <si>
    <t>SUMINISTRO Y COLOCACIÓN DE BARANDAL CON DOBLE PASAMANOS A BASE DE ALUMINIO ANODIZADO NATURAL CON BARRA Y POSTE DE PERFIL CIRCULAR DE 3" Y PERFIL CIRCULAR DE 2" PARA EL SEGUNDO PASAMANO SEGUN DISEÑO EN PLANO, INCLUYE: MATERIAL DE FIJACIÓN EN GUARNICIÓN, MANO DE OBRA Y TODO LO NECESARIO PARA SU CORRECTA COLOCACIÓN.</t>
  </si>
  <si>
    <t>SUMINISTRO Y COLOCACIÓN DE LUMINARIA INTERIOR DE EMPOTRAR MONTISI II,  PARA LAMPARA LED LINEAL LTLLED-2281-2/40. 4000°K TIPO DE LUZ BLANCO FRIO BASE G5 X2 MARCA TECNOLITE. INCLUYE: CONEXIONES, APAGADORES, MISCELÁNEOS, PRUEBAS Y TODO LO NECESARIO PARA SU BUEN FUNCIONAMIENTO.</t>
  </si>
  <si>
    <t>SUMINISTRO Y COLOCACIÓN DE LUMINARIA LED DE SOBREPONER MODELO PTLLED-R/20W/40/S EN ALUMINIO SATINADO 4OOO°K DE 20W MARCA TECNOLITE.  INCLUYE: CONEXIONES, APAGADORES, MISCELÁNEOS, PRUEBAS Y TODO LO NECESARIO PARA SU BUEN FUNCIONAMIENTO.</t>
  </si>
  <si>
    <t>SUMINISTRO Y COLOCACIÓN DE ARBOTANTE EXTERIOR, MODELO TOLEDO I H-1070/S, ALUMINIO SATINADO DE 70 WATTS, MARCA TECNOLITE, INCLUYE: CONEXIONES, APAGADOR SENCILLO O DE ESCALERA, MISCELÁNEOS, PRUEBAS Y TODO LO NECESARIO PARA SU BUEN FUNCIONAMIENTO.</t>
  </si>
  <si>
    <t>SUMINISTRO Y COLOCACIÓN DE ARBOTANTE INTERIOR, MODELO TOLEDO H-1070/S, ALUMINIO SATINADO DE 50 WATTS, MARCA TECNOLITE, INCLUYE:  CONEXIONES, APAGADOR SENCILLO O DE ESCALERA, MISCELÁNEOS, PRUEBAS Y TODO LO NECESARIO PARA SU BUEN FUNCIONAMIENTO.</t>
  </si>
  <si>
    <t>SUMINISTRO Y COLOCACIÓN DE  LAMPARA LEDS EMPOTRADA EN ESCALERA MODELO TULA I HLED-904/S ALUMINIO SATINADO DE 3 W, MARCA TECNOLITE, INCLUYE:  CONEXIONES, APAGADORES, MISCELÁNEOS, PRUEBAS Y TODO LO NECESARIO PARA SU BUEN FUNCIONAMIENTO.</t>
  </si>
  <si>
    <t>SUMINISTRO Y COLOCACIÓN DE VENTILADOR DE TECHO MARCA BIRTMAN MODELO ULTRAVENT C5602L -127V- 60 HZ, INCLUYE: CONTROL, CONEXIONES MISCELANEOS Y PRUEBAS.</t>
  </si>
  <si>
    <t xml:space="preserve">SUMINISTRO Y COLOCACIÓN DE CONTACTO DOBLES TIPO DÚPLEX POLARIZADOS, CON POLO DE TIERRA FISICA A 127 VOLTS, MARCA ARROW HART O SIMILAR. INCLUYE:  TAPA EMPOTRADA EN PARED, CONEXIONES, PRUEBAS Y MISCELÁNEOS. </t>
  </si>
  <si>
    <t>SUMINISTRO Y COLOCACIÓN DE CONTACTO TIPO DUPLEX POLARIZADO CON TERMINAL DE TIERRA FISICA, EN PISO, INCLUYE: TAPA REALZADA, TAPA RECTANGULAR DUPLEX HOR. TP-7207, MARCA CROUSE HINDS, CONEXIONES, PRUEBAS Y MISCELANEOS.</t>
  </si>
  <si>
    <t xml:space="preserve">  </t>
  </si>
  <si>
    <t>EDIFICIO DE DOS NIVELES DE 1874M2, EN ESTA SEGUNDA ETAPA SE REALIZARÁN LOS TRABAJOS DE ACABADO CON PINTURA VINÍLICA, HERRERÍA INCLUYENDO TECHUMBRE EN ÁREA DE ESTRUCTURA TRIDIMENCIONAL Y CARPINTERÍA;  INSTALACIONES:  ELÉCTRICA INCLUYENDO LA COLOCACIÓN DE ACCESORIOS, LUMINARIAS, AIRES ACONDICIONADOS, SISTEMA DE ALARMAS Y SENSORES; MOBILIARIO Y ACCESORIOS DE RED HIDROSANITARIA Y OBRA EXTERIOR, EN LA UNIVERSIDAD DEL MAR, CAMPUS HUATULCO.</t>
  </si>
  <si>
    <t>RETIRO Y SUSTITUCIÓN DE LOSETAS AGRIETADAS EN ÁREA DE ESCALERA,  MARCA INTERCERAMIC MODELO BALANCE BEIGE SATINADO DE 60X60 CM, ASENTADA CON MORTERO: CEMENTO-ARENA PROPORCIÓN 1:4, A HUESO. INCLUYE: EMBOQUILLADO COLOR A DEFINIR EN OBRA, CORTES RECTOS A 45°, REMATES, DESPERDICIOS, LIMPIEZA DEL ÁREA DE TRABAJO Y RETIRO DE SOBRANTES FUERA DE LA OBRA.</t>
  </si>
  <si>
    <t>UM-AA-LO-0030X</t>
  </si>
  <si>
    <t>SUMINISTRO Y COLOCACIÓN DE MURO CORTINA S A BASE DE CELOSIA TIPO ALERON DE 6" EN ALUMINIO NATURAL, FIJADA CON ANGULO DE 3/16" Y REFUERZOS DEL MISMO, EMPOTRADA CON TAPA Y BOLSA DE 3" EN AUMINIO NATURAL, LINEA PANORAMA, INCLUYE MATERIAL, MANO DE OBRA Y TODO LO NECESARIO PARA SU CORRECTA EJECUCIÓN., FIJADAS SOBRE UNA ESTRUCTURA A BASE DE PERFIL DE  ALUMNIO DE 3" A CADA  3.00 MTS. INCLUYE: MATERIAL DE FIJACIÓN, MANO DE OBRA Y TODO LO NECESARIO PARA SU CORRECTA COLOCACIÓN.</t>
  </si>
</sst>
</file>

<file path=xl/styles.xml><?xml version="1.0" encoding="utf-8"?>
<styleSheet xmlns="http://schemas.openxmlformats.org/spreadsheetml/2006/main">
  <numFmts count="10">
    <numFmt numFmtId="44" formatCode="_-&quot;$&quot;* #,##0.00_-;\-&quot;$&quot;* #,##0.00_-;_-&quot;$&quot;* &quot;-&quot;??_-;_-@_-"/>
    <numFmt numFmtId="164" formatCode="_-* #,##0.00\ _€_-;\-* #,##0.00\ _€_-;_-* &quot;-&quot;??\ _€_-;_-@_-"/>
    <numFmt numFmtId="165" formatCode="_-[$$-80A]* #,##0.00_-;\-[$$-80A]* #,##0.00_-;_-[$$-80A]* &quot;-&quot;??_-;_-@_-"/>
    <numFmt numFmtId="166" formatCode="&quot;$&quot;#,##0.00"/>
    <numFmt numFmtId="167" formatCode="_(&quot;$&quot;* #,##0.00_);_(&quot;$&quot;* \(#,##0.00\);_(&quot;$&quot;* &quot;-&quot;??_);_(@_)"/>
    <numFmt numFmtId="168" formatCode="_-[$€-2]* #,##0.00_-;\-[$€-2]* #,##0.00_-;_-[$€-2]* &quot;-&quot;??_-"/>
    <numFmt numFmtId="169" formatCode="&quot;$&quot;#,##0.000"/>
    <numFmt numFmtId="170" formatCode="_(* &quot;$&quot;\ #,##0.00_)"/>
    <numFmt numFmtId="171" formatCode="&quot;$&quot;#,##0.0000"/>
    <numFmt numFmtId="172" formatCode="0.00000"/>
  </numFmts>
  <fonts count="36">
    <font>
      <sz val="10"/>
      <name val="Arial"/>
    </font>
    <font>
      <sz val="8"/>
      <name val="Arial"/>
      <family val="2"/>
    </font>
    <font>
      <sz val="9"/>
      <name val="Arial"/>
      <family val="2"/>
    </font>
    <font>
      <sz val="8"/>
      <name val="Arial"/>
      <family val="2"/>
    </font>
    <font>
      <sz val="10"/>
      <name val="Arial"/>
      <family val="2"/>
    </font>
    <font>
      <b/>
      <sz val="10"/>
      <name val="Arial"/>
      <family val="2"/>
    </font>
    <font>
      <sz val="10"/>
      <name val="Arial"/>
      <family val="2"/>
    </font>
    <font>
      <sz val="18"/>
      <name val="AvantGarde Bk BT"/>
      <family val="2"/>
    </font>
    <font>
      <sz val="16"/>
      <name val="AvantGarde Bk BT"/>
      <family val="2"/>
    </font>
    <font>
      <sz val="10"/>
      <name val="Arial Black"/>
      <family val="2"/>
    </font>
    <font>
      <sz val="9"/>
      <name val="Arial Black"/>
      <family val="2"/>
    </font>
    <font>
      <b/>
      <sz val="17"/>
      <color rgb="FF000080"/>
      <name val="AvantGarde Bk BT"/>
      <family val="2"/>
    </font>
    <font>
      <b/>
      <sz val="12"/>
      <name val="AvantGarde Bk BT"/>
      <family val="2"/>
    </font>
    <font>
      <b/>
      <sz val="30"/>
      <name val="AvantGarde Bk BT"/>
      <family val="2"/>
    </font>
    <font>
      <b/>
      <sz val="10.5"/>
      <name val="AvantGarde Bk BT"/>
      <family val="2"/>
    </font>
    <font>
      <b/>
      <sz val="24"/>
      <name val="AvantGarde Bk BT"/>
      <family val="2"/>
    </font>
    <font>
      <b/>
      <sz val="22"/>
      <name val="AvantGarde Bk BT"/>
      <family val="2"/>
    </font>
    <font>
      <b/>
      <sz val="11"/>
      <name val="Calibri"/>
      <family val="2"/>
      <scheme val="minor"/>
    </font>
    <font>
      <b/>
      <sz val="12"/>
      <name val="Calibri"/>
      <family val="2"/>
      <scheme val="minor"/>
    </font>
    <font>
      <sz val="11"/>
      <name val="Calibri"/>
      <family val="2"/>
      <scheme val="minor"/>
    </font>
    <font>
      <b/>
      <i/>
      <sz val="11"/>
      <name val="Calibri"/>
      <family val="2"/>
      <scheme val="minor"/>
    </font>
    <font>
      <sz val="10"/>
      <name val="Calibri"/>
      <family val="2"/>
      <scheme val="minor"/>
    </font>
    <font>
      <sz val="9"/>
      <name val="Calibri"/>
      <family val="2"/>
      <scheme val="minor"/>
    </font>
    <font>
      <i/>
      <sz val="14"/>
      <name val="Calibri"/>
      <family val="2"/>
      <scheme val="minor"/>
    </font>
    <font>
      <b/>
      <sz val="9"/>
      <name val="Calibri"/>
      <family val="2"/>
      <scheme val="minor"/>
    </font>
    <font>
      <b/>
      <sz val="14"/>
      <name val="Calibri"/>
      <family val="2"/>
      <scheme val="minor"/>
    </font>
    <font>
      <b/>
      <sz val="16"/>
      <name val="Calibri"/>
      <family val="2"/>
      <scheme val="minor"/>
    </font>
    <font>
      <i/>
      <sz val="12"/>
      <name val="Calibri"/>
      <family val="2"/>
      <scheme val="minor"/>
    </font>
    <font>
      <b/>
      <sz val="20"/>
      <name val="Calibri"/>
      <family val="2"/>
      <scheme val="minor"/>
    </font>
    <font>
      <sz val="26"/>
      <name val="Arial"/>
      <family val="2"/>
    </font>
    <font>
      <sz val="10"/>
      <color indexed="18"/>
      <name val="AvantGarde Bk BT"/>
      <family val="2"/>
    </font>
    <font>
      <sz val="9"/>
      <color theme="1"/>
      <name val="Calibri"/>
      <family val="2"/>
      <scheme val="minor"/>
    </font>
    <font>
      <i/>
      <sz val="11"/>
      <name val="Calibri"/>
      <family val="2"/>
      <scheme val="minor"/>
    </font>
    <font>
      <sz val="10"/>
      <name val="AvantGarde Bk BT"/>
      <family val="2"/>
    </font>
    <font>
      <sz val="7"/>
      <name val="Arial"/>
      <family val="2"/>
    </font>
    <font>
      <sz val="10"/>
      <color rgb="FFFF0000"/>
      <name val="Arial"/>
      <family val="2"/>
    </font>
  </fonts>
  <fills count="4">
    <fill>
      <patternFill patternType="none"/>
    </fill>
    <fill>
      <patternFill patternType="gray125"/>
    </fill>
    <fill>
      <patternFill patternType="solid">
        <fgColor indexed="55"/>
        <bgColor indexed="64"/>
      </patternFill>
    </fill>
    <fill>
      <patternFill patternType="solid">
        <fgColor theme="7" tint="0.59999389629810485"/>
        <bgColor indexed="64"/>
      </patternFill>
    </fill>
  </fills>
  <borders count="18">
    <border>
      <left/>
      <right/>
      <top/>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double">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style="double">
        <color indexed="64"/>
      </left>
      <right style="thin">
        <color indexed="64"/>
      </right>
      <top style="medium">
        <color indexed="64"/>
      </top>
      <bottom style="hair">
        <color indexed="64"/>
      </bottom>
      <diagonal/>
    </border>
    <border>
      <left/>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style="double">
        <color indexed="64"/>
      </right>
      <top style="medium">
        <color indexed="64"/>
      </top>
      <bottom style="hair">
        <color indexed="64"/>
      </bottom>
      <diagonal/>
    </border>
    <border>
      <left/>
      <right style="double">
        <color indexed="64"/>
      </right>
      <top style="hair">
        <color indexed="64"/>
      </top>
      <bottom style="hair">
        <color indexed="64"/>
      </bottom>
      <diagonal/>
    </border>
    <border>
      <left/>
      <right style="thin">
        <color indexed="64"/>
      </right>
      <top style="hair">
        <color indexed="64"/>
      </top>
      <bottom style="hair">
        <color indexed="64"/>
      </bottom>
      <diagonal/>
    </border>
    <border>
      <left style="double">
        <color indexed="64"/>
      </left>
      <right style="thin">
        <color indexed="64"/>
      </right>
      <top/>
      <bottom style="hair">
        <color indexed="64"/>
      </bottom>
      <diagonal/>
    </border>
    <border>
      <left/>
      <right/>
      <top/>
      <bottom style="hair">
        <color indexed="64"/>
      </bottom>
      <diagonal/>
    </border>
    <border>
      <left style="thin">
        <color indexed="64"/>
      </left>
      <right style="thin">
        <color indexed="64"/>
      </right>
      <top/>
      <bottom style="hair">
        <color indexed="64"/>
      </bottom>
      <diagonal/>
    </border>
    <border>
      <left/>
      <right style="double">
        <color indexed="64"/>
      </right>
      <top/>
      <bottom style="hair">
        <color indexed="64"/>
      </bottom>
      <diagonal/>
    </border>
  </borders>
  <cellStyleXfs count="8">
    <xf numFmtId="0" fontId="0" fillId="0" borderId="0"/>
    <xf numFmtId="44" fontId="6" fillId="0" borderId="0" applyFont="0" applyFill="0" applyBorder="0" applyAlignment="0" applyProtection="0"/>
    <xf numFmtId="0" fontId="4" fillId="0" borderId="0"/>
    <xf numFmtId="0" fontId="4" fillId="0" borderId="0"/>
    <xf numFmtId="168" fontId="4" fillId="0" borderId="0" applyFont="0" applyFill="0" applyBorder="0" applyAlignment="0" applyProtection="0"/>
    <xf numFmtId="164" fontId="4" fillId="0" borderId="0" applyFont="0" applyFill="0" applyBorder="0" applyAlignment="0" applyProtection="0"/>
    <xf numFmtId="0" fontId="4" fillId="0" borderId="0"/>
    <xf numFmtId="44" fontId="4" fillId="0" borderId="0" applyFont="0" applyFill="0" applyBorder="0" applyAlignment="0" applyProtection="0"/>
  </cellStyleXfs>
  <cellXfs count="147">
    <xf numFmtId="0" fontId="0" fillId="0" borderId="0" xfId="0"/>
    <xf numFmtId="0" fontId="0" fillId="0" borderId="0" xfId="0" applyFill="1" applyBorder="1"/>
    <xf numFmtId="165" fontId="0" fillId="0" borderId="0" xfId="0" applyNumberFormat="1" applyFill="1" applyBorder="1"/>
    <xf numFmtId="4" fontId="3" fillId="0" borderId="0" xfId="0" applyNumberFormat="1" applyFont="1" applyFill="1" applyBorder="1" applyAlignment="1">
      <alignment shrinkToFit="1"/>
    </xf>
    <xf numFmtId="0" fontId="1" fillId="0" borderId="0" xfId="0" applyFont="1" applyFill="1" applyBorder="1"/>
    <xf numFmtId="0" fontId="2" fillId="0" borderId="0" xfId="0" applyFont="1" applyFill="1" applyBorder="1"/>
    <xf numFmtId="0" fontId="7" fillId="0" borderId="0" xfId="0" applyFont="1"/>
    <xf numFmtId="0" fontId="8" fillId="0" borderId="0" xfId="0" applyFont="1"/>
    <xf numFmtId="0" fontId="1" fillId="0" borderId="0" xfId="0" applyFont="1"/>
    <xf numFmtId="0" fontId="4" fillId="0" borderId="0" xfId="6"/>
    <xf numFmtId="0" fontId="2" fillId="0" borderId="0" xfId="6" applyFont="1" applyAlignment="1">
      <alignment horizontal="justify" vertical="center" wrapText="1"/>
    </xf>
    <xf numFmtId="0" fontId="9" fillId="0" borderId="0" xfId="6" applyFont="1"/>
    <xf numFmtId="0" fontId="9" fillId="0" borderId="0" xfId="6" applyFont="1" applyAlignment="1">
      <alignment horizontal="center"/>
    </xf>
    <xf numFmtId="0" fontId="9" fillId="0" borderId="0" xfId="6" applyFont="1" applyBorder="1"/>
    <xf numFmtId="167" fontId="10" fillId="0" borderId="0" xfId="7" applyNumberFormat="1" applyFont="1" applyBorder="1" applyAlignment="1">
      <alignment horizontal="center" vertical="center"/>
    </xf>
    <xf numFmtId="0" fontId="5" fillId="0" borderId="0" xfId="6" applyFont="1" applyAlignment="1">
      <alignment horizontal="right"/>
    </xf>
    <xf numFmtId="0" fontId="5" fillId="0" borderId="0" xfId="6" applyFont="1" applyAlignment="1">
      <alignment horizontal="center"/>
    </xf>
    <xf numFmtId="0" fontId="4" fillId="0" borderId="0" xfId="6" applyBorder="1"/>
    <xf numFmtId="0" fontId="4" fillId="0" borderId="0" xfId="6" applyFill="1" applyBorder="1"/>
    <xf numFmtId="0" fontId="4" fillId="0" borderId="0" xfId="6" applyBorder="1" applyAlignment="1">
      <alignment horizontal="center"/>
    </xf>
    <xf numFmtId="0" fontId="5" fillId="0" borderId="0" xfId="6" applyFont="1" applyBorder="1" applyAlignment="1">
      <alignment horizontal="center"/>
    </xf>
    <xf numFmtId="0" fontId="11" fillId="0" borderId="0" xfId="6" applyFont="1" applyAlignment="1">
      <alignment vertical="center" wrapText="1"/>
    </xf>
    <xf numFmtId="0" fontId="12" fillId="0" borderId="0" xfId="0" applyFont="1" applyAlignment="1">
      <alignment vertical="center"/>
    </xf>
    <xf numFmtId="0" fontId="4" fillId="0" borderId="0" xfId="6" applyFont="1"/>
    <xf numFmtId="0" fontId="18" fillId="2" borderId="1" xfId="3" applyFont="1" applyFill="1" applyBorder="1" applyAlignment="1">
      <alignment horizontal="center" vertical="center"/>
    </xf>
    <xf numFmtId="165" fontId="17" fillId="0" borderId="12" xfId="0" applyNumberFormat="1" applyFont="1" applyFill="1" applyBorder="1" applyAlignment="1">
      <alignment horizontal="center" vertical="center"/>
    </xf>
    <xf numFmtId="0" fontId="19" fillId="0" borderId="0" xfId="3" applyFont="1"/>
    <xf numFmtId="0" fontId="19" fillId="0" borderId="0" xfId="0" applyFont="1" applyAlignment="1">
      <alignment horizontal="justify" vertical="justify" wrapText="1"/>
    </xf>
    <xf numFmtId="0" fontId="19" fillId="0" borderId="8" xfId="3" applyFont="1" applyBorder="1"/>
    <xf numFmtId="0" fontId="20" fillId="0" borderId="9" xfId="3" applyFont="1" applyBorder="1" applyAlignment="1">
      <alignment horizontal="justify" vertical="top" wrapText="1"/>
    </xf>
    <xf numFmtId="0" fontId="19" fillId="0" borderId="10" xfId="3" applyFont="1" applyBorder="1" applyAlignment="1">
      <alignment horizontal="center" vertical="top"/>
    </xf>
    <xf numFmtId="0" fontId="19" fillId="0" borderId="10" xfId="3" applyFont="1" applyBorder="1"/>
    <xf numFmtId="0" fontId="19" fillId="0" borderId="11" xfId="3" applyFont="1" applyBorder="1"/>
    <xf numFmtId="0" fontId="17" fillId="0" borderId="6" xfId="0" applyFont="1" applyFill="1" applyBorder="1" applyAlignment="1">
      <alignment horizontal="center" vertical="center"/>
    </xf>
    <xf numFmtId="165" fontId="17" fillId="0" borderId="6" xfId="0" applyNumberFormat="1" applyFont="1" applyFill="1" applyBorder="1" applyAlignment="1">
      <alignment horizontal="center" vertical="center"/>
    </xf>
    <xf numFmtId="0" fontId="17" fillId="0" borderId="6" xfId="0" applyFont="1" applyFill="1" applyBorder="1" applyAlignment="1">
      <alignment vertical="center"/>
    </xf>
    <xf numFmtId="0" fontId="18" fillId="0" borderId="7" xfId="0" applyFont="1" applyFill="1" applyBorder="1" applyAlignment="1">
      <alignment horizontal="justify" vertical="center" wrapText="1"/>
    </xf>
    <xf numFmtId="2" fontId="19" fillId="0" borderId="9" xfId="3" applyNumberFormat="1" applyFont="1" applyBorder="1" applyAlignment="1">
      <alignment horizontal="center"/>
    </xf>
    <xf numFmtId="2" fontId="17" fillId="0" borderId="7" xfId="0" applyNumberFormat="1" applyFont="1" applyFill="1" applyBorder="1" applyAlignment="1">
      <alignment horizontal="center" vertical="center"/>
    </xf>
    <xf numFmtId="2" fontId="19" fillId="0" borderId="0" xfId="0" applyNumberFormat="1" applyFont="1" applyAlignment="1">
      <alignment horizontal="justify" vertical="justify" wrapText="1"/>
    </xf>
    <xf numFmtId="2" fontId="18" fillId="2" borderId="1" xfId="3" applyNumberFormat="1" applyFont="1" applyFill="1" applyBorder="1" applyAlignment="1">
      <alignment horizontal="center" vertical="center"/>
    </xf>
    <xf numFmtId="2" fontId="4" fillId="0" borderId="0" xfId="0" applyNumberFormat="1" applyFont="1"/>
    <xf numFmtId="0" fontId="21" fillId="0" borderId="6" xfId="0" applyFont="1" applyFill="1" applyBorder="1" applyAlignment="1">
      <alignment vertical="center"/>
    </xf>
    <xf numFmtId="0" fontId="14" fillId="0" borderId="0" xfId="6" applyFont="1" applyAlignment="1">
      <alignment vertical="justify" wrapText="1"/>
    </xf>
    <xf numFmtId="0" fontId="13" fillId="0" borderId="0" xfId="6" applyFont="1" applyAlignment="1">
      <alignment vertical="center"/>
    </xf>
    <xf numFmtId="0" fontId="15" fillId="0" borderId="0" xfId="6" applyFont="1" applyAlignment="1">
      <alignment vertical="center"/>
    </xf>
    <xf numFmtId="0" fontId="16" fillId="0" borderId="0" xfId="6" applyFont="1" applyAlignment="1">
      <alignment vertical="center" wrapText="1"/>
    </xf>
    <xf numFmtId="0" fontId="17" fillId="3" borderId="6" xfId="0" applyFont="1" applyFill="1" applyBorder="1" applyAlignment="1">
      <alignment vertical="center"/>
    </xf>
    <xf numFmtId="0" fontId="19" fillId="3" borderId="6" xfId="0" applyFont="1" applyFill="1" applyBorder="1" applyAlignment="1">
      <alignment horizontal="center" vertical="center"/>
    </xf>
    <xf numFmtId="2" fontId="19" fillId="3" borderId="7" xfId="0" applyNumberFormat="1" applyFont="1" applyFill="1" applyBorder="1" applyAlignment="1">
      <alignment horizontal="center" vertical="center"/>
    </xf>
    <xf numFmtId="0" fontId="19" fillId="3" borderId="6" xfId="0" applyFont="1" applyFill="1" applyBorder="1" applyAlignment="1">
      <alignment vertical="center"/>
    </xf>
    <xf numFmtId="0" fontId="21" fillId="0" borderId="7" xfId="0" applyNumberFormat="1" applyFont="1" applyFill="1" applyBorder="1" applyAlignment="1">
      <alignment horizontal="justify" vertical="center"/>
    </xf>
    <xf numFmtId="0" fontId="21" fillId="0" borderId="6" xfId="0" applyFont="1" applyFill="1" applyBorder="1" applyAlignment="1">
      <alignment horizontal="center" vertical="center"/>
    </xf>
    <xf numFmtId="165" fontId="21" fillId="0" borderId="6" xfId="0" applyNumberFormat="1" applyFont="1" applyFill="1" applyBorder="1" applyAlignment="1">
      <alignment horizontal="center" vertical="center"/>
    </xf>
    <xf numFmtId="2" fontId="21" fillId="0" borderId="7" xfId="0" applyNumberFormat="1" applyFont="1" applyFill="1" applyBorder="1" applyAlignment="1">
      <alignment horizontal="center" vertical="center"/>
    </xf>
    <xf numFmtId="165" fontId="21" fillId="0" borderId="12" xfId="0" applyNumberFormat="1" applyFont="1" applyFill="1" applyBorder="1" applyAlignment="1">
      <alignment horizontal="center" vertical="center"/>
    </xf>
    <xf numFmtId="0" fontId="17" fillId="3" borderId="7" xfId="0" applyFont="1" applyFill="1" applyBorder="1" applyAlignment="1">
      <alignment horizontal="justify" vertical="center" wrapText="1"/>
    </xf>
    <xf numFmtId="165" fontId="17" fillId="3" borderId="12" xfId="0" applyNumberFormat="1" applyFont="1" applyFill="1" applyBorder="1" applyAlignment="1">
      <alignment horizontal="center" vertical="center"/>
    </xf>
    <xf numFmtId="165" fontId="19" fillId="3" borderId="6" xfId="0" applyNumberFormat="1" applyFont="1" applyFill="1" applyBorder="1" applyAlignment="1">
      <alignment horizontal="center" vertical="center"/>
    </xf>
    <xf numFmtId="0" fontId="4" fillId="0" borderId="0" xfId="0" applyFont="1" applyFill="1" applyBorder="1"/>
    <xf numFmtId="0" fontId="17" fillId="3" borderId="6" xfId="0" applyFont="1" applyFill="1" applyBorder="1" applyAlignment="1">
      <alignment horizontal="center" vertical="center"/>
    </xf>
    <xf numFmtId="2" fontId="17" fillId="3" borderId="7" xfId="0" applyNumberFormat="1" applyFont="1" applyFill="1" applyBorder="1" applyAlignment="1">
      <alignment horizontal="center" vertical="center"/>
    </xf>
    <xf numFmtId="165" fontId="17" fillId="3" borderId="6" xfId="0" applyNumberFormat="1" applyFont="1" applyFill="1" applyBorder="1" applyAlignment="1">
      <alignment horizontal="center" vertical="center"/>
    </xf>
    <xf numFmtId="4" fontId="21" fillId="0" borderId="7" xfId="0" applyNumberFormat="1" applyFont="1" applyFill="1" applyBorder="1" applyAlignment="1">
      <alignment horizontal="center" vertical="center"/>
    </xf>
    <xf numFmtId="0" fontId="22" fillId="0" borderId="5" xfId="0" applyFont="1" applyFill="1" applyBorder="1" applyAlignment="1">
      <alignment horizontal="center" vertical="center"/>
    </xf>
    <xf numFmtId="0" fontId="24" fillId="0" borderId="5" xfId="0" applyFont="1" applyFill="1" applyBorder="1" applyAlignment="1">
      <alignment horizontal="center" vertical="center"/>
    </xf>
    <xf numFmtId="0" fontId="25" fillId="0" borderId="0" xfId="6" applyFont="1" applyAlignment="1">
      <alignment horizontal="center" vertical="center" wrapText="1"/>
    </xf>
    <xf numFmtId="0" fontId="17" fillId="3" borderId="7" xfId="0" applyFont="1" applyFill="1" applyBorder="1" applyAlignment="1">
      <alignment horizontal="left" vertical="center" wrapText="1"/>
    </xf>
    <xf numFmtId="0" fontId="23" fillId="0" borderId="0" xfId="2" applyFont="1" applyAlignment="1">
      <alignment horizontal="center" vertical="top"/>
    </xf>
    <xf numFmtId="0" fontId="26" fillId="0" borderId="0" xfId="6" applyFont="1" applyAlignment="1">
      <alignment horizontal="center" vertical="center" wrapText="1"/>
    </xf>
    <xf numFmtId="0" fontId="18" fillId="0" borderId="0" xfId="6" applyFont="1" applyAlignment="1">
      <alignment horizontal="left" vertical="center" wrapText="1"/>
    </xf>
    <xf numFmtId="0" fontId="21" fillId="0" borderId="0" xfId="6" applyFont="1"/>
    <xf numFmtId="0" fontId="22" fillId="0" borderId="0" xfId="6" applyFont="1" applyAlignment="1">
      <alignment horizontal="justify" vertical="center" wrapText="1"/>
    </xf>
    <xf numFmtId="0" fontId="17" fillId="0" borderId="0" xfId="6" applyFont="1"/>
    <xf numFmtId="0" fontId="19" fillId="0" borderId="0" xfId="6" applyFont="1"/>
    <xf numFmtId="0" fontId="17" fillId="0" borderId="0" xfId="6" applyFont="1" applyAlignment="1">
      <alignment horizontal="center"/>
    </xf>
    <xf numFmtId="44" fontId="17" fillId="0" borderId="3" xfId="7" applyNumberFormat="1" applyFont="1" applyBorder="1" applyAlignment="1">
      <alignment horizontal="center" vertical="center"/>
    </xf>
    <xf numFmtId="0" fontId="17" fillId="0" borderId="0" xfId="6" applyFont="1" applyAlignment="1">
      <alignment vertical="center"/>
    </xf>
    <xf numFmtId="44" fontId="17" fillId="0" borderId="0" xfId="7" applyNumberFormat="1" applyFont="1" applyBorder="1" applyAlignment="1">
      <alignment horizontal="center" vertical="center"/>
    </xf>
    <xf numFmtId="0" fontId="19" fillId="0" borderId="0" xfId="6" applyFont="1" applyAlignment="1">
      <alignment vertical="center"/>
    </xf>
    <xf numFmtId="0" fontId="17" fillId="0" borderId="0" xfId="6" applyFont="1" applyAlignment="1">
      <alignment horizontal="left" vertical="center"/>
    </xf>
    <xf numFmtId="0" fontId="17" fillId="0" borderId="0" xfId="6" applyFont="1" applyAlignment="1">
      <alignment horizontal="right"/>
    </xf>
    <xf numFmtId="167" fontId="17" fillId="0" borderId="0" xfId="7" applyNumberFormat="1" applyFont="1" applyBorder="1" applyAlignment="1">
      <alignment horizontal="center" vertical="center"/>
    </xf>
    <xf numFmtId="0" fontId="17" fillId="0" borderId="0" xfId="6" applyFont="1" applyAlignment="1">
      <alignment horizontal="right" vertical="center"/>
    </xf>
    <xf numFmtId="167" fontId="17" fillId="0" borderId="4" xfId="7" applyNumberFormat="1" applyFont="1" applyBorder="1" applyAlignment="1">
      <alignment horizontal="center" vertical="center"/>
    </xf>
    <xf numFmtId="167" fontId="17" fillId="0" borderId="2" xfId="7" applyNumberFormat="1" applyFont="1" applyBorder="1" applyAlignment="1">
      <alignment horizontal="center" vertical="center"/>
    </xf>
    <xf numFmtId="0" fontId="27" fillId="0" borderId="0" xfId="6" applyFont="1" applyAlignment="1">
      <alignment horizontal="center" vertical="center"/>
    </xf>
    <xf numFmtId="0" fontId="21" fillId="0" borderId="6" xfId="0" applyNumberFormat="1" applyFont="1" applyFill="1" applyBorder="1" applyAlignment="1">
      <alignment horizontal="justify" vertical="center"/>
    </xf>
    <xf numFmtId="2" fontId="21" fillId="0" borderId="6" xfId="0" applyNumberFormat="1" applyFont="1" applyFill="1" applyBorder="1" applyAlignment="1">
      <alignment horizontal="center" vertical="center"/>
    </xf>
    <xf numFmtId="166" fontId="21" fillId="0" borderId="13" xfId="0" applyNumberFormat="1" applyFont="1" applyFill="1" applyBorder="1" applyAlignment="1">
      <alignment horizontal="center" vertical="center"/>
    </xf>
    <xf numFmtId="0" fontId="21" fillId="0" borderId="7" xfId="0" applyNumberFormat="1" applyFont="1" applyFill="1" applyBorder="1" applyAlignment="1">
      <alignment horizontal="justify" vertical="top" wrapText="1"/>
    </xf>
    <xf numFmtId="0" fontId="31" fillId="0" borderId="5" xfId="0" applyFont="1" applyFill="1" applyBorder="1" applyAlignment="1">
      <alignment horizontal="center" vertical="center"/>
    </xf>
    <xf numFmtId="0" fontId="30" fillId="0" borderId="6" xfId="3" applyFont="1" applyFill="1" applyBorder="1" applyAlignment="1">
      <alignment vertical="center"/>
    </xf>
    <xf numFmtId="0" fontId="22" fillId="0" borderId="5" xfId="0" applyFont="1" applyFill="1" applyBorder="1" applyAlignment="1">
      <alignment vertical="center"/>
    </xf>
    <xf numFmtId="0" fontId="20" fillId="3" borderId="15" xfId="3" applyFont="1" applyFill="1" applyBorder="1" applyAlignment="1">
      <alignment horizontal="justify" vertical="top" wrapText="1"/>
    </xf>
    <xf numFmtId="165" fontId="19" fillId="3" borderId="6" xfId="0" applyNumberFormat="1" applyFont="1" applyFill="1" applyBorder="1" applyAlignment="1">
      <alignment vertical="center"/>
    </xf>
    <xf numFmtId="165" fontId="19" fillId="3" borderId="12" xfId="0" applyNumberFormat="1" applyFont="1" applyFill="1" applyBorder="1" applyAlignment="1">
      <alignment horizontal="center" vertical="center"/>
    </xf>
    <xf numFmtId="170" fontId="1" fillId="0" borderId="0" xfId="0" applyNumberFormat="1" applyFont="1" applyFill="1" applyBorder="1" applyAlignment="1" applyProtection="1">
      <alignment horizontal="center" vertical="center"/>
    </xf>
    <xf numFmtId="2" fontId="21" fillId="0" borderId="7" xfId="0" applyNumberFormat="1" applyFont="1" applyFill="1" applyBorder="1" applyAlignment="1">
      <alignment horizontal="center" vertical="center" wrapText="1"/>
    </xf>
    <xf numFmtId="165" fontId="21" fillId="0" borderId="6" xfId="0" applyNumberFormat="1" applyFont="1" applyFill="1" applyBorder="1" applyAlignment="1">
      <alignment horizontal="center" vertical="center" wrapText="1"/>
    </xf>
    <xf numFmtId="0" fontId="20" fillId="3" borderId="7" xfId="0" applyFont="1" applyFill="1" applyBorder="1" applyAlignment="1">
      <alignment horizontal="justify" vertical="center" wrapText="1"/>
    </xf>
    <xf numFmtId="2" fontId="17" fillId="3" borderId="7" xfId="0" applyNumberFormat="1" applyFont="1" applyFill="1" applyBorder="1" applyAlignment="1">
      <alignment vertical="center"/>
    </xf>
    <xf numFmtId="165" fontId="17" fillId="3" borderId="6" xfId="0" applyNumberFormat="1" applyFont="1" applyFill="1" applyBorder="1" applyAlignment="1">
      <alignment vertical="center"/>
    </xf>
    <xf numFmtId="44" fontId="0" fillId="0" borderId="0" xfId="0" applyNumberFormat="1" applyFill="1" applyBorder="1"/>
    <xf numFmtId="0" fontId="22" fillId="0" borderId="14" xfId="0" applyFont="1" applyFill="1" applyBorder="1" applyAlignment="1">
      <alignment vertical="center"/>
    </xf>
    <xf numFmtId="0" fontId="20" fillId="0" borderId="15" xfId="0" applyFont="1" applyFill="1" applyBorder="1" applyAlignment="1">
      <alignment horizontal="justify" vertical="center" wrapText="1"/>
    </xf>
    <xf numFmtId="0" fontId="17" fillId="0" borderId="16" xfId="0" applyFont="1" applyFill="1" applyBorder="1" applyAlignment="1">
      <alignment vertical="center"/>
    </xf>
    <xf numFmtId="2" fontId="17" fillId="0" borderId="15" xfId="0" applyNumberFormat="1" applyFont="1" applyFill="1" applyBorder="1" applyAlignment="1">
      <alignment vertical="center"/>
    </xf>
    <xf numFmtId="165" fontId="17" fillId="0" borderId="16" xfId="0" applyNumberFormat="1" applyFont="1" applyFill="1" applyBorder="1" applyAlignment="1">
      <alignment vertical="center"/>
    </xf>
    <xf numFmtId="165" fontId="17" fillId="0" borderId="17" xfId="0" applyNumberFormat="1" applyFont="1" applyFill="1" applyBorder="1" applyAlignment="1">
      <alignment horizontal="center" vertical="center"/>
    </xf>
    <xf numFmtId="0" fontId="20" fillId="3" borderId="7" xfId="0" applyFont="1" applyFill="1" applyBorder="1" applyAlignment="1">
      <alignment horizontal="left" vertical="center" wrapText="1"/>
    </xf>
    <xf numFmtId="0" fontId="32" fillId="3" borderId="6" xfId="0" applyFont="1" applyFill="1" applyBorder="1" applyAlignment="1">
      <alignment horizontal="left" vertical="center"/>
    </xf>
    <xf numFmtId="2" fontId="32" fillId="3" borderId="7" xfId="0" applyNumberFormat="1" applyFont="1" applyFill="1" applyBorder="1" applyAlignment="1">
      <alignment horizontal="left" vertical="center"/>
    </xf>
    <xf numFmtId="165" fontId="32" fillId="3" borderId="6" xfId="0" applyNumberFormat="1" applyFont="1" applyFill="1" applyBorder="1" applyAlignment="1">
      <alignment horizontal="left" vertical="center"/>
    </xf>
    <xf numFmtId="165" fontId="32" fillId="3" borderId="12" xfId="0" applyNumberFormat="1" applyFont="1" applyFill="1" applyBorder="1" applyAlignment="1">
      <alignment horizontal="left" vertical="center"/>
    </xf>
    <xf numFmtId="4" fontId="1" fillId="0" borderId="0" xfId="0" applyNumberFormat="1" applyFont="1" applyFill="1" applyBorder="1" applyAlignment="1">
      <alignment shrinkToFit="1"/>
    </xf>
    <xf numFmtId="0" fontId="33" fillId="0" borderId="0" xfId="0" applyFont="1" applyAlignment="1">
      <alignment vertical="center"/>
    </xf>
    <xf numFmtId="0" fontId="1" fillId="0" borderId="0" xfId="0" applyFont="1" applyBorder="1"/>
    <xf numFmtId="0" fontId="21" fillId="0" borderId="7" xfId="0" applyFont="1" applyFill="1" applyBorder="1" applyAlignment="1">
      <alignment horizontal="justify" vertical="center" wrapText="1"/>
    </xf>
    <xf numFmtId="0" fontId="34" fillId="0" borderId="0" xfId="0" applyFont="1" applyFill="1" applyBorder="1" applyAlignment="1">
      <alignment horizontal="center"/>
    </xf>
    <xf numFmtId="0" fontId="0" fillId="0" borderId="0" xfId="0" applyFill="1" applyBorder="1" applyAlignment="1">
      <alignment horizontal="left"/>
    </xf>
    <xf numFmtId="0" fontId="21" fillId="0" borderId="7" xfId="0" applyNumberFormat="1" applyFont="1" applyFill="1" applyBorder="1" applyAlignment="1">
      <alignment horizontal="justify" vertical="center" wrapText="1"/>
    </xf>
    <xf numFmtId="165" fontId="4" fillId="0" borderId="0" xfId="0" applyNumberFormat="1" applyFont="1" applyFill="1" applyBorder="1"/>
    <xf numFmtId="0" fontId="19" fillId="0" borderId="6" xfId="0" applyFont="1" applyFill="1" applyBorder="1" applyAlignment="1">
      <alignment horizontal="center" vertical="center"/>
    </xf>
    <xf numFmtId="2" fontId="19" fillId="0" borderId="7" xfId="0" applyNumberFormat="1" applyFont="1" applyFill="1" applyBorder="1" applyAlignment="1">
      <alignment horizontal="center" vertical="center"/>
    </xf>
    <xf numFmtId="165" fontId="19" fillId="0" borderId="6" xfId="0" applyNumberFormat="1" applyFont="1" applyFill="1" applyBorder="1" applyAlignment="1">
      <alignment horizontal="center" vertical="center"/>
    </xf>
    <xf numFmtId="0" fontId="19" fillId="0" borderId="6" xfId="0" applyFont="1" applyFill="1" applyBorder="1" applyAlignment="1">
      <alignment vertical="center"/>
    </xf>
    <xf numFmtId="0" fontId="4" fillId="0" borderId="0" xfId="0" applyFont="1" applyFill="1"/>
    <xf numFmtId="0" fontId="29" fillId="0" borderId="0" xfId="0" applyFont="1" applyFill="1" applyBorder="1"/>
    <xf numFmtId="0" fontId="21" fillId="0" borderId="5" xfId="0" applyFont="1" applyFill="1" applyBorder="1" applyAlignment="1">
      <alignment horizontal="center" vertical="center"/>
    </xf>
    <xf numFmtId="169" fontId="21" fillId="0" borderId="13" xfId="0" applyNumberFormat="1" applyFont="1" applyFill="1" applyBorder="1" applyAlignment="1">
      <alignment horizontal="center" vertical="center"/>
    </xf>
    <xf numFmtId="0" fontId="17" fillId="0" borderId="7" xfId="0" applyFont="1" applyFill="1" applyBorder="1" applyAlignment="1">
      <alignment horizontal="justify" vertical="center" wrapText="1"/>
    </xf>
    <xf numFmtId="171" fontId="21" fillId="0" borderId="13" xfId="0" applyNumberFormat="1" applyFont="1" applyFill="1" applyBorder="1" applyAlignment="1">
      <alignment horizontal="center" vertical="center"/>
    </xf>
    <xf numFmtId="44" fontId="17" fillId="0" borderId="2" xfId="7" applyNumberFormat="1" applyFont="1" applyBorder="1" applyAlignment="1">
      <alignment horizontal="center" vertical="center"/>
    </xf>
    <xf numFmtId="0" fontId="35" fillId="0" borderId="0" xfId="0" applyFont="1"/>
    <xf numFmtId="0" fontId="0" fillId="0" borderId="0" xfId="0" applyFill="1" applyBorder="1" applyAlignment="1">
      <alignment wrapText="1"/>
    </xf>
    <xf numFmtId="172" fontId="21" fillId="0" borderId="6" xfId="0" applyNumberFormat="1" applyFont="1" applyFill="1" applyBorder="1" applyAlignment="1">
      <alignment horizontal="center" vertical="center"/>
    </xf>
    <xf numFmtId="0" fontId="17" fillId="0" borderId="0" xfId="6" applyFont="1" applyAlignment="1">
      <alignment horizontal="left" vertical="center"/>
    </xf>
    <xf numFmtId="0" fontId="28" fillId="0" borderId="0" xfId="6" applyFont="1" applyAlignment="1">
      <alignment horizontal="center" vertical="center"/>
    </xf>
    <xf numFmtId="0" fontId="27" fillId="0" borderId="0" xfId="6" applyFont="1" applyAlignment="1">
      <alignment horizontal="center" vertical="center"/>
    </xf>
    <xf numFmtId="0" fontId="25" fillId="0" borderId="0" xfId="6" applyFont="1" applyAlignment="1">
      <alignment horizontal="center" vertical="center" wrapText="1"/>
    </xf>
    <xf numFmtId="0" fontId="18" fillId="0" borderId="0" xfId="6" applyFont="1" applyAlignment="1">
      <alignment horizontal="left" vertical="center" wrapText="1"/>
    </xf>
    <xf numFmtId="0" fontId="19" fillId="0" borderId="0" xfId="6" applyFont="1" applyAlignment="1">
      <alignment horizontal="justify" vertical="justify" wrapText="1"/>
    </xf>
    <xf numFmtId="0" fontId="19" fillId="0" borderId="0" xfId="0" applyFont="1" applyAlignment="1">
      <alignment horizontal="justify" vertical="justify" wrapText="1"/>
    </xf>
    <xf numFmtId="0" fontId="28" fillId="0" borderId="0" xfId="2" applyFont="1" applyAlignment="1">
      <alignment horizontal="center" vertical="center"/>
    </xf>
    <xf numFmtId="0" fontId="27" fillId="0" borderId="0" xfId="2" applyFont="1" applyAlignment="1">
      <alignment horizontal="center" vertical="top"/>
    </xf>
    <xf numFmtId="0" fontId="17" fillId="0" borderId="0" xfId="6" applyFont="1" applyAlignment="1">
      <alignment horizontal="left" vertical="center" wrapText="1"/>
    </xf>
  </cellXfs>
  <cellStyles count="8">
    <cellStyle name="Euro" xfId="4"/>
    <cellStyle name="Millares 2" xfId="5"/>
    <cellStyle name="Moneda 2" xfId="1"/>
    <cellStyle name="Moneda 3" xfId="7"/>
    <cellStyle name="Normal" xfId="0" builtinId="0"/>
    <cellStyle name="Normal 2" xfId="6"/>
    <cellStyle name="Normal 2_CAT._DE_CPTOS._EDIF._DE_9_AUL._DE_2_NIVS." xfId="3"/>
    <cellStyle name="Normal 2_CAT2°ETAPA. DE CONP. EDFIC. DE 9 AULAS CON ANEXOS 2008" xfId="2"/>
  </cellStyles>
  <dxfs count="0"/>
  <tableStyles count="0" defaultTableStyle="TableStyleMedium9" defaultPivotStyle="PivotStyleLight16"/>
  <colors>
    <mruColors>
      <color rgb="FF00008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361950</xdr:colOff>
      <xdr:row>0</xdr:row>
      <xdr:rowOff>95249</xdr:rowOff>
    </xdr:from>
    <xdr:to>
      <xdr:col>2</xdr:col>
      <xdr:colOff>0</xdr:colOff>
      <xdr:row>3</xdr:row>
      <xdr:rowOff>238124</xdr:rowOff>
    </xdr:to>
    <xdr:pic>
      <xdr:nvPicPr>
        <xdr:cNvPr id="2" name="Imagen 1"/>
        <xdr:cNvPicPr>
          <a:picLocks noChangeAspect="1" noChangeArrowheads="1"/>
        </xdr:cNvPicPr>
      </xdr:nvPicPr>
      <xdr:blipFill>
        <a:blip xmlns:r="http://schemas.openxmlformats.org/officeDocument/2006/relationships" r:embed="rId1" cstate="print"/>
        <a:srcRect/>
        <a:stretch>
          <a:fillRect/>
        </a:stretch>
      </xdr:blipFill>
      <xdr:spPr bwMode="auto">
        <a:xfrm>
          <a:off x="361950" y="95249"/>
          <a:ext cx="800100" cy="94297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1038225</xdr:colOff>
      <xdr:row>0</xdr:row>
      <xdr:rowOff>142874</xdr:rowOff>
    </xdr:from>
    <xdr:to>
      <xdr:col>1</xdr:col>
      <xdr:colOff>1838325</xdr:colOff>
      <xdr:row>4</xdr:row>
      <xdr:rowOff>2268</xdr:rowOff>
    </xdr:to>
    <xdr:pic>
      <xdr:nvPicPr>
        <xdr:cNvPr id="2" name="Imagen 1"/>
        <xdr:cNvPicPr>
          <a:picLocks noChangeAspect="1" noChangeArrowheads="1"/>
        </xdr:cNvPicPr>
      </xdr:nvPicPr>
      <xdr:blipFill>
        <a:blip xmlns:r="http://schemas.openxmlformats.org/officeDocument/2006/relationships" r:embed="rId1" cstate="print"/>
        <a:srcRect/>
        <a:stretch>
          <a:fillRect/>
        </a:stretch>
      </xdr:blipFill>
      <xdr:spPr bwMode="auto">
        <a:xfrm>
          <a:off x="2019300" y="142874"/>
          <a:ext cx="800100" cy="783319"/>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dimension ref="A3:L37"/>
  <sheetViews>
    <sheetView view="pageBreakPreview" zoomScale="115" zoomScaleSheetLayoutView="115" workbookViewId="0">
      <selection activeCell="M18" sqref="M18"/>
    </sheetView>
  </sheetViews>
  <sheetFormatPr baseColWidth="10" defaultRowHeight="12.75"/>
  <cols>
    <col min="1" max="9" width="8.7109375" style="9" customWidth="1"/>
    <col min="10" max="10" width="20.28515625" style="9" customWidth="1"/>
    <col min="11" max="11" width="8.7109375" style="9" customWidth="1"/>
    <col min="12" max="256" width="11.42578125" style="9"/>
    <col min="257" max="257" width="15.7109375" style="9" customWidth="1"/>
    <col min="258" max="262" width="11.42578125" style="9"/>
    <col min="263" max="263" width="8.7109375" style="9" customWidth="1"/>
    <col min="264" max="264" width="9.85546875" style="9" customWidth="1"/>
    <col min="265" max="265" width="9.5703125" style="9" customWidth="1"/>
    <col min="266" max="266" width="22.7109375" style="9" customWidth="1"/>
    <col min="267" max="267" width="12.5703125" style="9" customWidth="1"/>
    <col min="268" max="512" width="11.42578125" style="9"/>
    <col min="513" max="513" width="15.7109375" style="9" customWidth="1"/>
    <col min="514" max="518" width="11.42578125" style="9"/>
    <col min="519" max="519" width="8.7109375" style="9" customWidth="1"/>
    <col min="520" max="520" width="9.85546875" style="9" customWidth="1"/>
    <col min="521" max="521" width="9.5703125" style="9" customWidth="1"/>
    <col min="522" max="522" width="22.7109375" style="9" customWidth="1"/>
    <col min="523" max="523" width="12.5703125" style="9" customWidth="1"/>
    <col min="524" max="768" width="11.42578125" style="9"/>
    <col min="769" max="769" width="15.7109375" style="9" customWidth="1"/>
    <col min="770" max="774" width="11.42578125" style="9"/>
    <col min="775" max="775" width="8.7109375" style="9" customWidth="1"/>
    <col min="776" max="776" width="9.85546875" style="9" customWidth="1"/>
    <col min="777" max="777" width="9.5703125" style="9" customWidth="1"/>
    <col min="778" max="778" width="22.7109375" style="9" customWidth="1"/>
    <col min="779" max="779" width="12.5703125" style="9" customWidth="1"/>
    <col min="780" max="1024" width="11.42578125" style="9"/>
    <col min="1025" max="1025" width="15.7109375" style="9" customWidth="1"/>
    <col min="1026" max="1030" width="11.42578125" style="9"/>
    <col min="1031" max="1031" width="8.7109375" style="9" customWidth="1"/>
    <col min="1032" max="1032" width="9.85546875" style="9" customWidth="1"/>
    <col min="1033" max="1033" width="9.5703125" style="9" customWidth="1"/>
    <col min="1034" max="1034" width="22.7109375" style="9" customWidth="1"/>
    <col min="1035" max="1035" width="12.5703125" style="9" customWidth="1"/>
    <col min="1036" max="1280" width="11.42578125" style="9"/>
    <col min="1281" max="1281" width="15.7109375" style="9" customWidth="1"/>
    <col min="1282" max="1286" width="11.42578125" style="9"/>
    <col min="1287" max="1287" width="8.7109375" style="9" customWidth="1"/>
    <col min="1288" max="1288" width="9.85546875" style="9" customWidth="1"/>
    <col min="1289" max="1289" width="9.5703125" style="9" customWidth="1"/>
    <col min="1290" max="1290" width="22.7109375" style="9" customWidth="1"/>
    <col min="1291" max="1291" width="12.5703125" style="9" customWidth="1"/>
    <col min="1292" max="1536" width="11.42578125" style="9"/>
    <col min="1537" max="1537" width="15.7109375" style="9" customWidth="1"/>
    <col min="1538" max="1542" width="11.42578125" style="9"/>
    <col min="1543" max="1543" width="8.7109375" style="9" customWidth="1"/>
    <col min="1544" max="1544" width="9.85546875" style="9" customWidth="1"/>
    <col min="1545" max="1545" width="9.5703125" style="9" customWidth="1"/>
    <col min="1546" max="1546" width="22.7109375" style="9" customWidth="1"/>
    <col min="1547" max="1547" width="12.5703125" style="9" customWidth="1"/>
    <col min="1548" max="1792" width="11.42578125" style="9"/>
    <col min="1793" max="1793" width="15.7109375" style="9" customWidth="1"/>
    <col min="1794" max="1798" width="11.42578125" style="9"/>
    <col min="1799" max="1799" width="8.7109375" style="9" customWidth="1"/>
    <col min="1800" max="1800" width="9.85546875" style="9" customWidth="1"/>
    <col min="1801" max="1801" width="9.5703125" style="9" customWidth="1"/>
    <col min="1802" max="1802" width="22.7109375" style="9" customWidth="1"/>
    <col min="1803" max="1803" width="12.5703125" style="9" customWidth="1"/>
    <col min="1804" max="2048" width="11.42578125" style="9"/>
    <col min="2049" max="2049" width="15.7109375" style="9" customWidth="1"/>
    <col min="2050" max="2054" width="11.42578125" style="9"/>
    <col min="2055" max="2055" width="8.7109375" style="9" customWidth="1"/>
    <col min="2056" max="2056" width="9.85546875" style="9" customWidth="1"/>
    <col min="2057" max="2057" width="9.5703125" style="9" customWidth="1"/>
    <col min="2058" max="2058" width="22.7109375" style="9" customWidth="1"/>
    <col min="2059" max="2059" width="12.5703125" style="9" customWidth="1"/>
    <col min="2060" max="2304" width="11.42578125" style="9"/>
    <col min="2305" max="2305" width="15.7109375" style="9" customWidth="1"/>
    <col min="2306" max="2310" width="11.42578125" style="9"/>
    <col min="2311" max="2311" width="8.7109375" style="9" customWidth="1"/>
    <col min="2312" max="2312" width="9.85546875" style="9" customWidth="1"/>
    <col min="2313" max="2313" width="9.5703125" style="9" customWidth="1"/>
    <col min="2314" max="2314" width="22.7109375" style="9" customWidth="1"/>
    <col min="2315" max="2315" width="12.5703125" style="9" customWidth="1"/>
    <col min="2316" max="2560" width="11.42578125" style="9"/>
    <col min="2561" max="2561" width="15.7109375" style="9" customWidth="1"/>
    <col min="2562" max="2566" width="11.42578125" style="9"/>
    <col min="2567" max="2567" width="8.7109375" style="9" customWidth="1"/>
    <col min="2568" max="2568" width="9.85546875" style="9" customWidth="1"/>
    <col min="2569" max="2569" width="9.5703125" style="9" customWidth="1"/>
    <col min="2570" max="2570" width="22.7109375" style="9" customWidth="1"/>
    <col min="2571" max="2571" width="12.5703125" style="9" customWidth="1"/>
    <col min="2572" max="2816" width="11.42578125" style="9"/>
    <col min="2817" max="2817" width="15.7109375" style="9" customWidth="1"/>
    <col min="2818" max="2822" width="11.42578125" style="9"/>
    <col min="2823" max="2823" width="8.7109375" style="9" customWidth="1"/>
    <col min="2824" max="2824" width="9.85546875" style="9" customWidth="1"/>
    <col min="2825" max="2825" width="9.5703125" style="9" customWidth="1"/>
    <col min="2826" max="2826" width="22.7109375" style="9" customWidth="1"/>
    <col min="2827" max="2827" width="12.5703125" style="9" customWidth="1"/>
    <col min="2828" max="3072" width="11.42578125" style="9"/>
    <col min="3073" max="3073" width="15.7109375" style="9" customWidth="1"/>
    <col min="3074" max="3078" width="11.42578125" style="9"/>
    <col min="3079" max="3079" width="8.7109375" style="9" customWidth="1"/>
    <col min="3080" max="3080" width="9.85546875" style="9" customWidth="1"/>
    <col min="3081" max="3081" width="9.5703125" style="9" customWidth="1"/>
    <col min="3082" max="3082" width="22.7109375" style="9" customWidth="1"/>
    <col min="3083" max="3083" width="12.5703125" style="9" customWidth="1"/>
    <col min="3084" max="3328" width="11.42578125" style="9"/>
    <col min="3329" max="3329" width="15.7109375" style="9" customWidth="1"/>
    <col min="3330" max="3334" width="11.42578125" style="9"/>
    <col min="3335" max="3335" width="8.7109375" style="9" customWidth="1"/>
    <col min="3336" max="3336" width="9.85546875" style="9" customWidth="1"/>
    <col min="3337" max="3337" width="9.5703125" style="9" customWidth="1"/>
    <col min="3338" max="3338" width="22.7109375" style="9" customWidth="1"/>
    <col min="3339" max="3339" width="12.5703125" style="9" customWidth="1"/>
    <col min="3340" max="3584" width="11.42578125" style="9"/>
    <col min="3585" max="3585" width="15.7109375" style="9" customWidth="1"/>
    <col min="3586" max="3590" width="11.42578125" style="9"/>
    <col min="3591" max="3591" width="8.7109375" style="9" customWidth="1"/>
    <col min="3592" max="3592" width="9.85546875" style="9" customWidth="1"/>
    <col min="3593" max="3593" width="9.5703125" style="9" customWidth="1"/>
    <col min="3594" max="3594" width="22.7109375" style="9" customWidth="1"/>
    <col min="3595" max="3595" width="12.5703125" style="9" customWidth="1"/>
    <col min="3596" max="3840" width="11.42578125" style="9"/>
    <col min="3841" max="3841" width="15.7109375" style="9" customWidth="1"/>
    <col min="3842" max="3846" width="11.42578125" style="9"/>
    <col min="3847" max="3847" width="8.7109375" style="9" customWidth="1"/>
    <col min="3848" max="3848" width="9.85546875" style="9" customWidth="1"/>
    <col min="3849" max="3849" width="9.5703125" style="9" customWidth="1"/>
    <col min="3850" max="3850" width="22.7109375" style="9" customWidth="1"/>
    <col min="3851" max="3851" width="12.5703125" style="9" customWidth="1"/>
    <col min="3852" max="4096" width="11.42578125" style="9"/>
    <col min="4097" max="4097" width="15.7109375" style="9" customWidth="1"/>
    <col min="4098" max="4102" width="11.42578125" style="9"/>
    <col min="4103" max="4103" width="8.7109375" style="9" customWidth="1"/>
    <col min="4104" max="4104" width="9.85546875" style="9" customWidth="1"/>
    <col min="4105" max="4105" width="9.5703125" style="9" customWidth="1"/>
    <col min="4106" max="4106" width="22.7109375" style="9" customWidth="1"/>
    <col min="4107" max="4107" width="12.5703125" style="9" customWidth="1"/>
    <col min="4108" max="4352" width="11.42578125" style="9"/>
    <col min="4353" max="4353" width="15.7109375" style="9" customWidth="1"/>
    <col min="4354" max="4358" width="11.42578125" style="9"/>
    <col min="4359" max="4359" width="8.7109375" style="9" customWidth="1"/>
    <col min="4360" max="4360" width="9.85546875" style="9" customWidth="1"/>
    <col min="4361" max="4361" width="9.5703125" style="9" customWidth="1"/>
    <col min="4362" max="4362" width="22.7109375" style="9" customWidth="1"/>
    <col min="4363" max="4363" width="12.5703125" style="9" customWidth="1"/>
    <col min="4364" max="4608" width="11.42578125" style="9"/>
    <col min="4609" max="4609" width="15.7109375" style="9" customWidth="1"/>
    <col min="4610" max="4614" width="11.42578125" style="9"/>
    <col min="4615" max="4615" width="8.7109375" style="9" customWidth="1"/>
    <col min="4616" max="4616" width="9.85546875" style="9" customWidth="1"/>
    <col min="4617" max="4617" width="9.5703125" style="9" customWidth="1"/>
    <col min="4618" max="4618" width="22.7109375" style="9" customWidth="1"/>
    <col min="4619" max="4619" width="12.5703125" style="9" customWidth="1"/>
    <col min="4620" max="4864" width="11.42578125" style="9"/>
    <col min="4865" max="4865" width="15.7109375" style="9" customWidth="1"/>
    <col min="4866" max="4870" width="11.42578125" style="9"/>
    <col min="4871" max="4871" width="8.7109375" style="9" customWidth="1"/>
    <col min="4872" max="4872" width="9.85546875" style="9" customWidth="1"/>
    <col min="4873" max="4873" width="9.5703125" style="9" customWidth="1"/>
    <col min="4874" max="4874" width="22.7109375" style="9" customWidth="1"/>
    <col min="4875" max="4875" width="12.5703125" style="9" customWidth="1"/>
    <col min="4876" max="5120" width="11.42578125" style="9"/>
    <col min="5121" max="5121" width="15.7109375" style="9" customWidth="1"/>
    <col min="5122" max="5126" width="11.42578125" style="9"/>
    <col min="5127" max="5127" width="8.7109375" style="9" customWidth="1"/>
    <col min="5128" max="5128" width="9.85546875" style="9" customWidth="1"/>
    <col min="5129" max="5129" width="9.5703125" style="9" customWidth="1"/>
    <col min="5130" max="5130" width="22.7109375" style="9" customWidth="1"/>
    <col min="5131" max="5131" width="12.5703125" style="9" customWidth="1"/>
    <col min="5132" max="5376" width="11.42578125" style="9"/>
    <col min="5377" max="5377" width="15.7109375" style="9" customWidth="1"/>
    <col min="5378" max="5382" width="11.42578125" style="9"/>
    <col min="5383" max="5383" width="8.7109375" style="9" customWidth="1"/>
    <col min="5384" max="5384" width="9.85546875" style="9" customWidth="1"/>
    <col min="5385" max="5385" width="9.5703125" style="9" customWidth="1"/>
    <col min="5386" max="5386" width="22.7109375" style="9" customWidth="1"/>
    <col min="5387" max="5387" width="12.5703125" style="9" customWidth="1"/>
    <col min="5388" max="5632" width="11.42578125" style="9"/>
    <col min="5633" max="5633" width="15.7109375" style="9" customWidth="1"/>
    <col min="5634" max="5638" width="11.42578125" style="9"/>
    <col min="5639" max="5639" width="8.7109375" style="9" customWidth="1"/>
    <col min="5640" max="5640" width="9.85546875" style="9" customWidth="1"/>
    <col min="5641" max="5641" width="9.5703125" style="9" customWidth="1"/>
    <col min="5642" max="5642" width="22.7109375" style="9" customWidth="1"/>
    <col min="5643" max="5643" width="12.5703125" style="9" customWidth="1"/>
    <col min="5644" max="5888" width="11.42578125" style="9"/>
    <col min="5889" max="5889" width="15.7109375" style="9" customWidth="1"/>
    <col min="5890" max="5894" width="11.42578125" style="9"/>
    <col min="5895" max="5895" width="8.7109375" style="9" customWidth="1"/>
    <col min="5896" max="5896" width="9.85546875" style="9" customWidth="1"/>
    <col min="5897" max="5897" width="9.5703125" style="9" customWidth="1"/>
    <col min="5898" max="5898" width="22.7109375" style="9" customWidth="1"/>
    <col min="5899" max="5899" width="12.5703125" style="9" customWidth="1"/>
    <col min="5900" max="6144" width="11.42578125" style="9"/>
    <col min="6145" max="6145" width="15.7109375" style="9" customWidth="1"/>
    <col min="6146" max="6150" width="11.42578125" style="9"/>
    <col min="6151" max="6151" width="8.7109375" style="9" customWidth="1"/>
    <col min="6152" max="6152" width="9.85546875" style="9" customWidth="1"/>
    <col min="6153" max="6153" width="9.5703125" style="9" customWidth="1"/>
    <col min="6154" max="6154" width="22.7109375" style="9" customWidth="1"/>
    <col min="6155" max="6155" width="12.5703125" style="9" customWidth="1"/>
    <col min="6156" max="6400" width="11.42578125" style="9"/>
    <col min="6401" max="6401" width="15.7109375" style="9" customWidth="1"/>
    <col min="6402" max="6406" width="11.42578125" style="9"/>
    <col min="6407" max="6407" width="8.7109375" style="9" customWidth="1"/>
    <col min="6408" max="6408" width="9.85546875" style="9" customWidth="1"/>
    <col min="6409" max="6409" width="9.5703125" style="9" customWidth="1"/>
    <col min="6410" max="6410" width="22.7109375" style="9" customWidth="1"/>
    <col min="6411" max="6411" width="12.5703125" style="9" customWidth="1"/>
    <col min="6412" max="6656" width="11.42578125" style="9"/>
    <col min="6657" max="6657" width="15.7109375" style="9" customWidth="1"/>
    <col min="6658" max="6662" width="11.42578125" style="9"/>
    <col min="6663" max="6663" width="8.7109375" style="9" customWidth="1"/>
    <col min="6664" max="6664" width="9.85546875" style="9" customWidth="1"/>
    <col min="6665" max="6665" width="9.5703125" style="9" customWidth="1"/>
    <col min="6666" max="6666" width="22.7109375" style="9" customWidth="1"/>
    <col min="6667" max="6667" width="12.5703125" style="9" customWidth="1"/>
    <col min="6668" max="6912" width="11.42578125" style="9"/>
    <col min="6913" max="6913" width="15.7109375" style="9" customWidth="1"/>
    <col min="6914" max="6918" width="11.42578125" style="9"/>
    <col min="6919" max="6919" width="8.7109375" style="9" customWidth="1"/>
    <col min="6920" max="6920" width="9.85546875" style="9" customWidth="1"/>
    <col min="6921" max="6921" width="9.5703125" style="9" customWidth="1"/>
    <col min="6922" max="6922" width="22.7109375" style="9" customWidth="1"/>
    <col min="6923" max="6923" width="12.5703125" style="9" customWidth="1"/>
    <col min="6924" max="7168" width="11.42578125" style="9"/>
    <col min="7169" max="7169" width="15.7109375" style="9" customWidth="1"/>
    <col min="7170" max="7174" width="11.42578125" style="9"/>
    <col min="7175" max="7175" width="8.7109375" style="9" customWidth="1"/>
    <col min="7176" max="7176" width="9.85546875" style="9" customWidth="1"/>
    <col min="7177" max="7177" width="9.5703125" style="9" customWidth="1"/>
    <col min="7178" max="7178" width="22.7109375" style="9" customWidth="1"/>
    <col min="7179" max="7179" width="12.5703125" style="9" customWidth="1"/>
    <col min="7180" max="7424" width="11.42578125" style="9"/>
    <col min="7425" max="7425" width="15.7109375" style="9" customWidth="1"/>
    <col min="7426" max="7430" width="11.42578125" style="9"/>
    <col min="7431" max="7431" width="8.7109375" style="9" customWidth="1"/>
    <col min="7432" max="7432" width="9.85546875" style="9" customWidth="1"/>
    <col min="7433" max="7433" width="9.5703125" style="9" customWidth="1"/>
    <col min="7434" max="7434" width="22.7109375" style="9" customWidth="1"/>
    <col min="7435" max="7435" width="12.5703125" style="9" customWidth="1"/>
    <col min="7436" max="7680" width="11.42578125" style="9"/>
    <col min="7681" max="7681" width="15.7109375" style="9" customWidth="1"/>
    <col min="7682" max="7686" width="11.42578125" style="9"/>
    <col min="7687" max="7687" width="8.7109375" style="9" customWidth="1"/>
    <col min="7688" max="7688" width="9.85546875" style="9" customWidth="1"/>
    <col min="7689" max="7689" width="9.5703125" style="9" customWidth="1"/>
    <col min="7690" max="7690" width="22.7109375" style="9" customWidth="1"/>
    <col min="7691" max="7691" width="12.5703125" style="9" customWidth="1"/>
    <col min="7692" max="7936" width="11.42578125" style="9"/>
    <col min="7937" max="7937" width="15.7109375" style="9" customWidth="1"/>
    <col min="7938" max="7942" width="11.42578125" style="9"/>
    <col min="7943" max="7943" width="8.7109375" style="9" customWidth="1"/>
    <col min="7944" max="7944" width="9.85546875" style="9" customWidth="1"/>
    <col min="7945" max="7945" width="9.5703125" style="9" customWidth="1"/>
    <col min="7946" max="7946" width="22.7109375" style="9" customWidth="1"/>
    <col min="7947" max="7947" width="12.5703125" style="9" customWidth="1"/>
    <col min="7948" max="8192" width="11.42578125" style="9"/>
    <col min="8193" max="8193" width="15.7109375" style="9" customWidth="1"/>
    <col min="8194" max="8198" width="11.42578125" style="9"/>
    <col min="8199" max="8199" width="8.7109375" style="9" customWidth="1"/>
    <col min="8200" max="8200" width="9.85546875" style="9" customWidth="1"/>
    <col min="8201" max="8201" width="9.5703125" style="9" customWidth="1"/>
    <col min="8202" max="8202" width="22.7109375" style="9" customWidth="1"/>
    <col min="8203" max="8203" width="12.5703125" style="9" customWidth="1"/>
    <col min="8204" max="8448" width="11.42578125" style="9"/>
    <col min="8449" max="8449" width="15.7109375" style="9" customWidth="1"/>
    <col min="8450" max="8454" width="11.42578125" style="9"/>
    <col min="8455" max="8455" width="8.7109375" style="9" customWidth="1"/>
    <col min="8456" max="8456" width="9.85546875" style="9" customWidth="1"/>
    <col min="8457" max="8457" width="9.5703125" style="9" customWidth="1"/>
    <col min="8458" max="8458" width="22.7109375" style="9" customWidth="1"/>
    <col min="8459" max="8459" width="12.5703125" style="9" customWidth="1"/>
    <col min="8460" max="8704" width="11.42578125" style="9"/>
    <col min="8705" max="8705" width="15.7109375" style="9" customWidth="1"/>
    <col min="8706" max="8710" width="11.42578125" style="9"/>
    <col min="8711" max="8711" width="8.7109375" style="9" customWidth="1"/>
    <col min="8712" max="8712" width="9.85546875" style="9" customWidth="1"/>
    <col min="8713" max="8713" width="9.5703125" style="9" customWidth="1"/>
    <col min="8714" max="8714" width="22.7109375" style="9" customWidth="1"/>
    <col min="8715" max="8715" width="12.5703125" style="9" customWidth="1"/>
    <col min="8716" max="8960" width="11.42578125" style="9"/>
    <col min="8961" max="8961" width="15.7109375" style="9" customWidth="1"/>
    <col min="8962" max="8966" width="11.42578125" style="9"/>
    <col min="8967" max="8967" width="8.7109375" style="9" customWidth="1"/>
    <col min="8968" max="8968" width="9.85546875" style="9" customWidth="1"/>
    <col min="8969" max="8969" width="9.5703125" style="9" customWidth="1"/>
    <col min="8970" max="8970" width="22.7109375" style="9" customWidth="1"/>
    <col min="8971" max="8971" width="12.5703125" style="9" customWidth="1"/>
    <col min="8972" max="9216" width="11.42578125" style="9"/>
    <col min="9217" max="9217" width="15.7109375" style="9" customWidth="1"/>
    <col min="9218" max="9222" width="11.42578125" style="9"/>
    <col min="9223" max="9223" width="8.7109375" style="9" customWidth="1"/>
    <col min="9224" max="9224" width="9.85546875" style="9" customWidth="1"/>
    <col min="9225" max="9225" width="9.5703125" style="9" customWidth="1"/>
    <col min="9226" max="9226" width="22.7109375" style="9" customWidth="1"/>
    <col min="9227" max="9227" width="12.5703125" style="9" customWidth="1"/>
    <col min="9228" max="9472" width="11.42578125" style="9"/>
    <col min="9473" max="9473" width="15.7109375" style="9" customWidth="1"/>
    <col min="9474" max="9478" width="11.42578125" style="9"/>
    <col min="9479" max="9479" width="8.7109375" style="9" customWidth="1"/>
    <col min="9480" max="9480" width="9.85546875" style="9" customWidth="1"/>
    <col min="9481" max="9481" width="9.5703125" style="9" customWidth="1"/>
    <col min="9482" max="9482" width="22.7109375" style="9" customWidth="1"/>
    <col min="9483" max="9483" width="12.5703125" style="9" customWidth="1"/>
    <col min="9484" max="9728" width="11.42578125" style="9"/>
    <col min="9729" max="9729" width="15.7109375" style="9" customWidth="1"/>
    <col min="9730" max="9734" width="11.42578125" style="9"/>
    <col min="9735" max="9735" width="8.7109375" style="9" customWidth="1"/>
    <col min="9736" max="9736" width="9.85546875" style="9" customWidth="1"/>
    <col min="9737" max="9737" width="9.5703125" style="9" customWidth="1"/>
    <col min="9738" max="9738" width="22.7109375" style="9" customWidth="1"/>
    <col min="9739" max="9739" width="12.5703125" style="9" customWidth="1"/>
    <col min="9740" max="9984" width="11.42578125" style="9"/>
    <col min="9985" max="9985" width="15.7109375" style="9" customWidth="1"/>
    <col min="9986" max="9990" width="11.42578125" style="9"/>
    <col min="9991" max="9991" width="8.7109375" style="9" customWidth="1"/>
    <col min="9992" max="9992" width="9.85546875" style="9" customWidth="1"/>
    <col min="9993" max="9993" width="9.5703125" style="9" customWidth="1"/>
    <col min="9994" max="9994" width="22.7109375" style="9" customWidth="1"/>
    <col min="9995" max="9995" width="12.5703125" style="9" customWidth="1"/>
    <col min="9996" max="10240" width="11.42578125" style="9"/>
    <col min="10241" max="10241" width="15.7109375" style="9" customWidth="1"/>
    <col min="10242" max="10246" width="11.42578125" style="9"/>
    <col min="10247" max="10247" width="8.7109375" style="9" customWidth="1"/>
    <col min="10248" max="10248" width="9.85546875" style="9" customWidth="1"/>
    <col min="10249" max="10249" width="9.5703125" style="9" customWidth="1"/>
    <col min="10250" max="10250" width="22.7109375" style="9" customWidth="1"/>
    <col min="10251" max="10251" width="12.5703125" style="9" customWidth="1"/>
    <col min="10252" max="10496" width="11.42578125" style="9"/>
    <col min="10497" max="10497" width="15.7109375" style="9" customWidth="1"/>
    <col min="10498" max="10502" width="11.42578125" style="9"/>
    <col min="10503" max="10503" width="8.7109375" style="9" customWidth="1"/>
    <col min="10504" max="10504" width="9.85546875" style="9" customWidth="1"/>
    <col min="10505" max="10505" width="9.5703125" style="9" customWidth="1"/>
    <col min="10506" max="10506" width="22.7109375" style="9" customWidth="1"/>
    <col min="10507" max="10507" width="12.5703125" style="9" customWidth="1"/>
    <col min="10508" max="10752" width="11.42578125" style="9"/>
    <col min="10753" max="10753" width="15.7109375" style="9" customWidth="1"/>
    <col min="10754" max="10758" width="11.42578125" style="9"/>
    <col min="10759" max="10759" width="8.7109375" style="9" customWidth="1"/>
    <col min="10760" max="10760" width="9.85546875" style="9" customWidth="1"/>
    <col min="10761" max="10761" width="9.5703125" style="9" customWidth="1"/>
    <col min="10762" max="10762" width="22.7109375" style="9" customWidth="1"/>
    <col min="10763" max="10763" width="12.5703125" style="9" customWidth="1"/>
    <col min="10764" max="11008" width="11.42578125" style="9"/>
    <col min="11009" max="11009" width="15.7109375" style="9" customWidth="1"/>
    <col min="11010" max="11014" width="11.42578125" style="9"/>
    <col min="11015" max="11015" width="8.7109375" style="9" customWidth="1"/>
    <col min="11016" max="11016" width="9.85546875" style="9" customWidth="1"/>
    <col min="11017" max="11017" width="9.5703125" style="9" customWidth="1"/>
    <col min="11018" max="11018" width="22.7109375" style="9" customWidth="1"/>
    <col min="11019" max="11019" width="12.5703125" style="9" customWidth="1"/>
    <col min="11020" max="11264" width="11.42578125" style="9"/>
    <col min="11265" max="11265" width="15.7109375" style="9" customWidth="1"/>
    <col min="11266" max="11270" width="11.42578125" style="9"/>
    <col min="11271" max="11271" width="8.7109375" style="9" customWidth="1"/>
    <col min="11272" max="11272" width="9.85546875" style="9" customWidth="1"/>
    <col min="11273" max="11273" width="9.5703125" style="9" customWidth="1"/>
    <col min="11274" max="11274" width="22.7109375" style="9" customWidth="1"/>
    <col min="11275" max="11275" width="12.5703125" style="9" customWidth="1"/>
    <col min="11276" max="11520" width="11.42578125" style="9"/>
    <col min="11521" max="11521" width="15.7109375" style="9" customWidth="1"/>
    <col min="11522" max="11526" width="11.42578125" style="9"/>
    <col min="11527" max="11527" width="8.7109375" style="9" customWidth="1"/>
    <col min="11528" max="11528" width="9.85546875" style="9" customWidth="1"/>
    <col min="11529" max="11529" width="9.5703125" style="9" customWidth="1"/>
    <col min="11530" max="11530" width="22.7109375" style="9" customWidth="1"/>
    <col min="11531" max="11531" width="12.5703125" style="9" customWidth="1"/>
    <col min="11532" max="11776" width="11.42578125" style="9"/>
    <col min="11777" max="11777" width="15.7109375" style="9" customWidth="1"/>
    <col min="11778" max="11782" width="11.42578125" style="9"/>
    <col min="11783" max="11783" width="8.7109375" style="9" customWidth="1"/>
    <col min="11784" max="11784" width="9.85546875" style="9" customWidth="1"/>
    <col min="11785" max="11785" width="9.5703125" style="9" customWidth="1"/>
    <col min="11786" max="11786" width="22.7109375" style="9" customWidth="1"/>
    <col min="11787" max="11787" width="12.5703125" style="9" customWidth="1"/>
    <col min="11788" max="12032" width="11.42578125" style="9"/>
    <col min="12033" max="12033" width="15.7109375" style="9" customWidth="1"/>
    <col min="12034" max="12038" width="11.42578125" style="9"/>
    <col min="12039" max="12039" width="8.7109375" style="9" customWidth="1"/>
    <col min="12040" max="12040" width="9.85546875" style="9" customWidth="1"/>
    <col min="12041" max="12041" width="9.5703125" style="9" customWidth="1"/>
    <col min="12042" max="12042" width="22.7109375" style="9" customWidth="1"/>
    <col min="12043" max="12043" width="12.5703125" style="9" customWidth="1"/>
    <col min="12044" max="12288" width="11.42578125" style="9"/>
    <col min="12289" max="12289" width="15.7109375" style="9" customWidth="1"/>
    <col min="12290" max="12294" width="11.42578125" style="9"/>
    <col min="12295" max="12295" width="8.7109375" style="9" customWidth="1"/>
    <col min="12296" max="12296" width="9.85546875" style="9" customWidth="1"/>
    <col min="12297" max="12297" width="9.5703125" style="9" customWidth="1"/>
    <col min="12298" max="12298" width="22.7109375" style="9" customWidth="1"/>
    <col min="12299" max="12299" width="12.5703125" style="9" customWidth="1"/>
    <col min="12300" max="12544" width="11.42578125" style="9"/>
    <col min="12545" max="12545" width="15.7109375" style="9" customWidth="1"/>
    <col min="12546" max="12550" width="11.42578125" style="9"/>
    <col min="12551" max="12551" width="8.7109375" style="9" customWidth="1"/>
    <col min="12552" max="12552" width="9.85546875" style="9" customWidth="1"/>
    <col min="12553" max="12553" width="9.5703125" style="9" customWidth="1"/>
    <col min="12554" max="12554" width="22.7109375" style="9" customWidth="1"/>
    <col min="12555" max="12555" width="12.5703125" style="9" customWidth="1"/>
    <col min="12556" max="12800" width="11.42578125" style="9"/>
    <col min="12801" max="12801" width="15.7109375" style="9" customWidth="1"/>
    <col min="12802" max="12806" width="11.42578125" style="9"/>
    <col min="12807" max="12807" width="8.7109375" style="9" customWidth="1"/>
    <col min="12808" max="12808" width="9.85546875" style="9" customWidth="1"/>
    <col min="12809" max="12809" width="9.5703125" style="9" customWidth="1"/>
    <col min="12810" max="12810" width="22.7109375" style="9" customWidth="1"/>
    <col min="12811" max="12811" width="12.5703125" style="9" customWidth="1"/>
    <col min="12812" max="13056" width="11.42578125" style="9"/>
    <col min="13057" max="13057" width="15.7109375" style="9" customWidth="1"/>
    <col min="13058" max="13062" width="11.42578125" style="9"/>
    <col min="13063" max="13063" width="8.7109375" style="9" customWidth="1"/>
    <col min="13064" max="13064" width="9.85546875" style="9" customWidth="1"/>
    <col min="13065" max="13065" width="9.5703125" style="9" customWidth="1"/>
    <col min="13066" max="13066" width="22.7109375" style="9" customWidth="1"/>
    <col min="13067" max="13067" width="12.5703125" style="9" customWidth="1"/>
    <col min="13068" max="13312" width="11.42578125" style="9"/>
    <col min="13313" max="13313" width="15.7109375" style="9" customWidth="1"/>
    <col min="13314" max="13318" width="11.42578125" style="9"/>
    <col min="13319" max="13319" width="8.7109375" style="9" customWidth="1"/>
    <col min="13320" max="13320" width="9.85546875" style="9" customWidth="1"/>
    <col min="13321" max="13321" width="9.5703125" style="9" customWidth="1"/>
    <col min="13322" max="13322" width="22.7109375" style="9" customWidth="1"/>
    <col min="13323" max="13323" width="12.5703125" style="9" customWidth="1"/>
    <col min="13324" max="13568" width="11.42578125" style="9"/>
    <col min="13569" max="13569" width="15.7109375" style="9" customWidth="1"/>
    <col min="13570" max="13574" width="11.42578125" style="9"/>
    <col min="13575" max="13575" width="8.7109375" style="9" customWidth="1"/>
    <col min="13576" max="13576" width="9.85546875" style="9" customWidth="1"/>
    <col min="13577" max="13577" width="9.5703125" style="9" customWidth="1"/>
    <col min="13578" max="13578" width="22.7109375" style="9" customWidth="1"/>
    <col min="13579" max="13579" width="12.5703125" style="9" customWidth="1"/>
    <col min="13580" max="13824" width="11.42578125" style="9"/>
    <col min="13825" max="13825" width="15.7109375" style="9" customWidth="1"/>
    <col min="13826" max="13830" width="11.42578125" style="9"/>
    <col min="13831" max="13831" width="8.7109375" style="9" customWidth="1"/>
    <col min="13832" max="13832" width="9.85546875" style="9" customWidth="1"/>
    <col min="13833" max="13833" width="9.5703125" style="9" customWidth="1"/>
    <col min="13834" max="13834" width="22.7109375" style="9" customWidth="1"/>
    <col min="13835" max="13835" width="12.5703125" style="9" customWidth="1"/>
    <col min="13836" max="14080" width="11.42578125" style="9"/>
    <col min="14081" max="14081" width="15.7109375" style="9" customWidth="1"/>
    <col min="14082" max="14086" width="11.42578125" style="9"/>
    <col min="14087" max="14087" width="8.7109375" style="9" customWidth="1"/>
    <col min="14088" max="14088" width="9.85546875" style="9" customWidth="1"/>
    <col min="14089" max="14089" width="9.5703125" style="9" customWidth="1"/>
    <col min="14090" max="14090" width="22.7109375" style="9" customWidth="1"/>
    <col min="14091" max="14091" width="12.5703125" style="9" customWidth="1"/>
    <col min="14092" max="14336" width="11.42578125" style="9"/>
    <col min="14337" max="14337" width="15.7109375" style="9" customWidth="1"/>
    <col min="14338" max="14342" width="11.42578125" style="9"/>
    <col min="14343" max="14343" width="8.7109375" style="9" customWidth="1"/>
    <col min="14344" max="14344" width="9.85546875" style="9" customWidth="1"/>
    <col min="14345" max="14345" width="9.5703125" style="9" customWidth="1"/>
    <col min="14346" max="14346" width="22.7109375" style="9" customWidth="1"/>
    <col min="14347" max="14347" width="12.5703125" style="9" customWidth="1"/>
    <col min="14348" max="14592" width="11.42578125" style="9"/>
    <col min="14593" max="14593" width="15.7109375" style="9" customWidth="1"/>
    <col min="14594" max="14598" width="11.42578125" style="9"/>
    <col min="14599" max="14599" width="8.7109375" style="9" customWidth="1"/>
    <col min="14600" max="14600" width="9.85546875" style="9" customWidth="1"/>
    <col min="14601" max="14601" width="9.5703125" style="9" customWidth="1"/>
    <col min="14602" max="14602" width="22.7109375" style="9" customWidth="1"/>
    <col min="14603" max="14603" width="12.5703125" style="9" customWidth="1"/>
    <col min="14604" max="14848" width="11.42578125" style="9"/>
    <col min="14849" max="14849" width="15.7109375" style="9" customWidth="1"/>
    <col min="14850" max="14854" width="11.42578125" style="9"/>
    <col min="14855" max="14855" width="8.7109375" style="9" customWidth="1"/>
    <col min="14856" max="14856" width="9.85546875" style="9" customWidth="1"/>
    <col min="14857" max="14857" width="9.5703125" style="9" customWidth="1"/>
    <col min="14858" max="14858" width="22.7109375" style="9" customWidth="1"/>
    <col min="14859" max="14859" width="12.5703125" style="9" customWidth="1"/>
    <col min="14860" max="15104" width="11.42578125" style="9"/>
    <col min="15105" max="15105" width="15.7109375" style="9" customWidth="1"/>
    <col min="15106" max="15110" width="11.42578125" style="9"/>
    <col min="15111" max="15111" width="8.7109375" style="9" customWidth="1"/>
    <col min="15112" max="15112" width="9.85546875" style="9" customWidth="1"/>
    <col min="15113" max="15113" width="9.5703125" style="9" customWidth="1"/>
    <col min="15114" max="15114" width="22.7109375" style="9" customWidth="1"/>
    <col min="15115" max="15115" width="12.5703125" style="9" customWidth="1"/>
    <col min="15116" max="15360" width="11.42578125" style="9"/>
    <col min="15361" max="15361" width="15.7109375" style="9" customWidth="1"/>
    <col min="15362" max="15366" width="11.42578125" style="9"/>
    <col min="15367" max="15367" width="8.7109375" style="9" customWidth="1"/>
    <col min="15368" max="15368" width="9.85546875" style="9" customWidth="1"/>
    <col min="15369" max="15369" width="9.5703125" style="9" customWidth="1"/>
    <col min="15370" max="15370" width="22.7109375" style="9" customWidth="1"/>
    <col min="15371" max="15371" width="12.5703125" style="9" customWidth="1"/>
    <col min="15372" max="15616" width="11.42578125" style="9"/>
    <col min="15617" max="15617" width="15.7109375" style="9" customWidth="1"/>
    <col min="15618" max="15622" width="11.42578125" style="9"/>
    <col min="15623" max="15623" width="8.7109375" style="9" customWidth="1"/>
    <col min="15624" max="15624" width="9.85546875" style="9" customWidth="1"/>
    <col min="15625" max="15625" width="9.5703125" style="9" customWidth="1"/>
    <col min="15626" max="15626" width="22.7109375" style="9" customWidth="1"/>
    <col min="15627" max="15627" width="12.5703125" style="9" customWidth="1"/>
    <col min="15628" max="15872" width="11.42578125" style="9"/>
    <col min="15873" max="15873" width="15.7109375" style="9" customWidth="1"/>
    <col min="15874" max="15878" width="11.42578125" style="9"/>
    <col min="15879" max="15879" width="8.7109375" style="9" customWidth="1"/>
    <col min="15880" max="15880" width="9.85546875" style="9" customWidth="1"/>
    <col min="15881" max="15881" width="9.5703125" style="9" customWidth="1"/>
    <col min="15882" max="15882" width="22.7109375" style="9" customWidth="1"/>
    <col min="15883" max="15883" width="12.5703125" style="9" customWidth="1"/>
    <col min="15884" max="16128" width="11.42578125" style="9"/>
    <col min="16129" max="16129" width="15.7109375" style="9" customWidth="1"/>
    <col min="16130" max="16134" width="11.42578125" style="9"/>
    <col min="16135" max="16135" width="8.7109375" style="9" customWidth="1"/>
    <col min="16136" max="16136" width="9.85546875" style="9" customWidth="1"/>
    <col min="16137" max="16137" width="9.5703125" style="9" customWidth="1"/>
    <col min="16138" max="16138" width="22.7109375" style="9" customWidth="1"/>
    <col min="16139" max="16139" width="12.5703125" style="9" customWidth="1"/>
    <col min="16140" max="16384" width="11.42578125" style="9"/>
  </cols>
  <sheetData>
    <row r="3" spans="1:11" ht="32.25" customHeight="1">
      <c r="A3" s="138" t="s">
        <v>20</v>
      </c>
      <c r="B3" s="138"/>
      <c r="C3" s="138"/>
      <c r="D3" s="138"/>
      <c r="E3" s="138"/>
      <c r="F3" s="138"/>
      <c r="G3" s="138"/>
      <c r="H3" s="138"/>
      <c r="I3" s="138"/>
      <c r="J3" s="138"/>
      <c r="K3" s="44"/>
    </row>
    <row r="4" spans="1:11" ht="21" customHeight="1">
      <c r="A4" s="139" t="s">
        <v>36</v>
      </c>
      <c r="B4" s="139"/>
      <c r="C4" s="139"/>
      <c r="D4" s="139"/>
      <c r="E4" s="139"/>
      <c r="F4" s="139"/>
      <c r="G4" s="139"/>
      <c r="H4" s="139"/>
      <c r="I4" s="139"/>
      <c r="J4" s="139"/>
      <c r="K4" s="45"/>
    </row>
    <row r="5" spans="1:11" ht="12" customHeight="1">
      <c r="A5" s="86"/>
      <c r="B5" s="86"/>
      <c r="C5" s="86"/>
      <c r="D5" s="86"/>
      <c r="E5" s="86"/>
      <c r="F5" s="86"/>
      <c r="G5" s="86"/>
      <c r="H5" s="86"/>
      <c r="I5" s="86"/>
      <c r="J5" s="86"/>
      <c r="K5" s="45"/>
    </row>
    <row r="6" spans="1:11" ht="12" customHeight="1">
      <c r="A6" s="86"/>
      <c r="B6" s="86"/>
      <c r="C6" s="86"/>
      <c r="D6" s="86"/>
      <c r="E6" s="86"/>
      <c r="F6" s="86"/>
      <c r="G6" s="86"/>
      <c r="H6" s="86"/>
      <c r="I6" s="86"/>
      <c r="J6" s="86"/>
      <c r="K6" s="45"/>
    </row>
    <row r="7" spans="1:11" ht="42.75" customHeight="1">
      <c r="A7" s="140" t="s">
        <v>193</v>
      </c>
      <c r="B7" s="140"/>
      <c r="C7" s="140"/>
      <c r="D7" s="140"/>
      <c r="E7" s="140"/>
      <c r="F7" s="140"/>
      <c r="G7" s="140"/>
      <c r="H7" s="140"/>
      <c r="I7" s="140"/>
      <c r="J7" s="140"/>
      <c r="K7" s="46"/>
    </row>
    <row r="8" spans="1:11" ht="15.75" customHeight="1">
      <c r="A8" s="69"/>
      <c r="B8" s="69"/>
      <c r="C8" s="69"/>
      <c r="D8" s="69"/>
      <c r="E8" s="69"/>
      <c r="F8" s="69"/>
      <c r="G8" s="69"/>
      <c r="H8" s="69"/>
      <c r="I8" s="69"/>
      <c r="J8" s="69"/>
      <c r="K8" s="46"/>
    </row>
    <row r="9" spans="1:11" ht="15.75" customHeight="1">
      <c r="A9" s="141" t="s">
        <v>28</v>
      </c>
      <c r="B9" s="141"/>
      <c r="C9" s="141"/>
      <c r="D9" s="141"/>
      <c r="E9" s="141"/>
      <c r="F9" s="141"/>
      <c r="G9" s="141"/>
      <c r="H9" s="141"/>
      <c r="I9" s="141"/>
      <c r="J9" s="141"/>
      <c r="K9" s="46"/>
    </row>
    <row r="10" spans="1:11" ht="9.75" customHeight="1">
      <c r="A10" s="70"/>
      <c r="B10" s="70"/>
      <c r="C10" s="70"/>
      <c r="D10" s="70"/>
      <c r="E10" s="70"/>
      <c r="F10" s="70"/>
      <c r="G10" s="70"/>
      <c r="H10" s="70"/>
      <c r="I10" s="70"/>
      <c r="J10" s="70"/>
      <c r="K10" s="46"/>
    </row>
    <row r="11" spans="1:11" ht="103.5" customHeight="1">
      <c r="A11" s="142" t="s">
        <v>212</v>
      </c>
      <c r="B11" s="142"/>
      <c r="C11" s="142"/>
      <c r="D11" s="142"/>
      <c r="E11" s="142"/>
      <c r="F11" s="142"/>
      <c r="G11" s="142"/>
      <c r="H11" s="142"/>
      <c r="I11" s="142"/>
      <c r="J11" s="142"/>
      <c r="K11" s="43"/>
    </row>
    <row r="12" spans="1:11">
      <c r="A12" s="71"/>
      <c r="B12" s="72"/>
      <c r="C12" s="72"/>
      <c r="D12" s="72"/>
      <c r="E12" s="72"/>
      <c r="F12" s="72"/>
      <c r="G12" s="72"/>
      <c r="H12" s="72"/>
      <c r="I12" s="72"/>
      <c r="J12" s="72"/>
      <c r="K12" s="10"/>
    </row>
    <row r="13" spans="1:11">
      <c r="A13" s="71"/>
      <c r="B13" s="72"/>
      <c r="C13" s="72"/>
      <c r="D13" s="72"/>
      <c r="E13" s="72"/>
      <c r="F13" s="72"/>
      <c r="G13" s="72"/>
      <c r="H13" s="72"/>
      <c r="I13" s="72"/>
      <c r="J13" s="72"/>
      <c r="K13" s="10"/>
    </row>
    <row r="14" spans="1:11">
      <c r="A14" s="71"/>
      <c r="B14" s="71"/>
      <c r="C14" s="71"/>
      <c r="D14" s="71"/>
      <c r="E14" s="71"/>
      <c r="F14" s="71"/>
      <c r="G14" s="71"/>
      <c r="H14" s="71"/>
      <c r="I14" s="71"/>
      <c r="J14" s="71"/>
      <c r="K14" s="23"/>
    </row>
    <row r="15" spans="1:11" ht="15.75">
      <c r="A15" s="71"/>
      <c r="B15" s="73"/>
      <c r="C15" s="73" t="s">
        <v>10</v>
      </c>
      <c r="D15" s="73"/>
      <c r="E15" s="74"/>
      <c r="F15" s="74"/>
      <c r="G15" s="74"/>
      <c r="H15" s="73"/>
      <c r="I15" s="73"/>
      <c r="J15" s="75" t="s">
        <v>11</v>
      </c>
      <c r="K15" s="12"/>
    </row>
    <row r="16" spans="1:11" ht="15.75">
      <c r="A16" s="71"/>
      <c r="B16" s="73"/>
      <c r="C16" s="73"/>
      <c r="D16" s="73"/>
      <c r="E16" s="74"/>
      <c r="F16" s="74"/>
      <c r="G16" s="74"/>
      <c r="H16" s="73"/>
      <c r="I16" s="73"/>
      <c r="J16" s="75" t="s">
        <v>12</v>
      </c>
      <c r="K16" s="12"/>
    </row>
    <row r="17" spans="1:12" ht="15.75">
      <c r="A17" s="71"/>
      <c r="B17" s="73"/>
      <c r="C17" s="73"/>
      <c r="D17" s="73"/>
      <c r="E17" s="74"/>
      <c r="F17" s="74"/>
      <c r="G17" s="74"/>
      <c r="H17" s="73"/>
      <c r="I17" s="73"/>
      <c r="J17" s="73"/>
      <c r="K17" s="11"/>
      <c r="L17" s="9" t="s">
        <v>211</v>
      </c>
    </row>
    <row r="18" spans="1:12" ht="15.75">
      <c r="A18" s="71"/>
      <c r="B18" s="73" t="s">
        <v>188</v>
      </c>
      <c r="C18" s="137" t="s">
        <v>189</v>
      </c>
      <c r="D18" s="137"/>
      <c r="E18" s="137"/>
      <c r="F18" s="74"/>
      <c r="G18" s="74"/>
      <c r="H18" s="73"/>
      <c r="I18" s="73"/>
      <c r="J18" s="133">
        <f>+'CATALOGO (2)'!G21</f>
        <v>0</v>
      </c>
      <c r="K18" s="11"/>
    </row>
    <row r="19" spans="1:12" ht="15.75">
      <c r="A19" s="71"/>
      <c r="B19" s="73" t="s">
        <v>190</v>
      </c>
      <c r="C19" s="137" t="s">
        <v>191</v>
      </c>
      <c r="D19" s="137"/>
      <c r="E19" s="137"/>
      <c r="F19" s="74"/>
      <c r="G19" s="74"/>
      <c r="H19" s="73"/>
      <c r="I19" s="73"/>
      <c r="J19" s="76">
        <f>+'CATALOGO (2)'!G31</f>
        <v>0</v>
      </c>
      <c r="K19" s="11"/>
    </row>
    <row r="20" spans="1:12" ht="15" customHeight="1">
      <c r="A20" s="71"/>
      <c r="B20" s="73" t="s">
        <v>13</v>
      </c>
      <c r="C20" s="77" t="s">
        <v>37</v>
      </c>
      <c r="D20" s="77"/>
      <c r="E20" s="77"/>
      <c r="F20" s="74"/>
      <c r="G20" s="74"/>
      <c r="H20" s="73"/>
      <c r="I20" s="73"/>
      <c r="J20" s="78">
        <f>+'CATALOGO (2)'!G46</f>
        <v>0</v>
      </c>
      <c r="K20" s="13"/>
    </row>
    <row r="21" spans="1:12" ht="15" customHeight="1">
      <c r="A21" s="71"/>
      <c r="B21" s="73" t="s">
        <v>100</v>
      </c>
      <c r="C21" s="77" t="s">
        <v>101</v>
      </c>
      <c r="D21" s="77"/>
      <c r="E21" s="79"/>
      <c r="F21" s="74"/>
      <c r="G21" s="74"/>
      <c r="H21" s="73"/>
      <c r="I21" s="73"/>
      <c r="J21" s="76">
        <f>+'CATALOGO (2)'!G64</f>
        <v>0</v>
      </c>
      <c r="K21" s="13"/>
    </row>
    <row r="22" spans="1:12" ht="17.100000000000001" customHeight="1">
      <c r="A22" s="71"/>
      <c r="B22" s="73" t="s">
        <v>14</v>
      </c>
      <c r="C22" s="137" t="s">
        <v>15</v>
      </c>
      <c r="D22" s="137"/>
      <c r="E22" s="79"/>
      <c r="F22" s="74"/>
      <c r="G22" s="74"/>
      <c r="H22" s="73"/>
      <c r="I22" s="73"/>
      <c r="J22" s="76">
        <f>+'CATALOGO (2)'!G100</f>
        <v>0</v>
      </c>
      <c r="K22" s="13"/>
    </row>
    <row r="23" spans="1:12" ht="17.100000000000001" customHeight="1">
      <c r="A23" s="71"/>
      <c r="B23" s="73" t="s">
        <v>43</v>
      </c>
      <c r="C23" s="137" t="s">
        <v>44</v>
      </c>
      <c r="D23" s="137"/>
      <c r="E23" s="79"/>
      <c r="F23" s="74"/>
      <c r="G23" s="74"/>
      <c r="H23" s="73"/>
      <c r="I23" s="73"/>
      <c r="J23" s="76">
        <f>+'CATALOGO (2)'!G109</f>
        <v>0</v>
      </c>
      <c r="K23" s="13"/>
    </row>
    <row r="24" spans="1:12" ht="17.100000000000001" customHeight="1">
      <c r="A24" s="71"/>
      <c r="B24" s="73" t="s">
        <v>178</v>
      </c>
      <c r="C24" s="80" t="s">
        <v>179</v>
      </c>
      <c r="D24" s="80"/>
      <c r="E24" s="79"/>
      <c r="F24" s="74"/>
      <c r="G24" s="74"/>
      <c r="H24" s="73"/>
      <c r="I24" s="73"/>
      <c r="J24" s="76">
        <f>+'CATALOGO (2)'!G115</f>
        <v>0</v>
      </c>
      <c r="K24" s="13"/>
    </row>
    <row r="25" spans="1:12" ht="15">
      <c r="A25" s="71"/>
      <c r="B25" s="74"/>
      <c r="C25" s="74"/>
      <c r="D25" s="74"/>
      <c r="E25" s="74"/>
      <c r="F25" s="74"/>
      <c r="G25" s="74"/>
      <c r="H25" s="73"/>
      <c r="I25" s="81"/>
      <c r="J25" s="82"/>
      <c r="K25" s="14"/>
    </row>
    <row r="26" spans="1:12" ht="15">
      <c r="A26" s="71"/>
      <c r="B26" s="74"/>
      <c r="C26" s="74"/>
      <c r="D26" s="74"/>
      <c r="E26" s="74"/>
      <c r="F26" s="74"/>
      <c r="G26" s="74"/>
      <c r="H26" s="77"/>
      <c r="I26" s="83" t="s">
        <v>16</v>
      </c>
      <c r="J26" s="82">
        <f>+SUM(J18:J24)</f>
        <v>0</v>
      </c>
      <c r="K26" s="14"/>
    </row>
    <row r="27" spans="1:12" ht="15">
      <c r="A27" s="71"/>
      <c r="B27" s="74"/>
      <c r="C27" s="74"/>
      <c r="D27" s="74"/>
      <c r="E27" s="74"/>
      <c r="F27" s="74"/>
      <c r="G27" s="74"/>
      <c r="H27" s="77"/>
      <c r="I27" s="83"/>
      <c r="J27" s="84"/>
      <c r="K27" s="14"/>
    </row>
    <row r="28" spans="1:12" ht="15">
      <c r="A28" s="71"/>
      <c r="B28" s="74"/>
      <c r="C28" s="74"/>
      <c r="D28" s="74"/>
      <c r="E28" s="74"/>
      <c r="F28" s="74"/>
      <c r="G28" s="74"/>
      <c r="H28" s="77"/>
      <c r="I28" s="83" t="s">
        <v>26</v>
      </c>
      <c r="J28" s="85">
        <f>J26*16%</f>
        <v>0</v>
      </c>
      <c r="K28" s="14"/>
    </row>
    <row r="29" spans="1:12" ht="15">
      <c r="A29" s="71"/>
      <c r="B29" s="74"/>
      <c r="C29" s="74"/>
      <c r="D29" s="74"/>
      <c r="E29" s="74"/>
      <c r="F29" s="74"/>
      <c r="G29" s="74"/>
      <c r="H29" s="77"/>
      <c r="I29" s="83"/>
      <c r="J29" s="82"/>
      <c r="K29" s="14"/>
    </row>
    <row r="30" spans="1:12" ht="15">
      <c r="A30" s="71"/>
      <c r="B30" s="74"/>
      <c r="C30" s="74"/>
      <c r="D30" s="74"/>
      <c r="E30" s="74"/>
      <c r="F30" s="74"/>
      <c r="G30" s="74"/>
      <c r="H30" s="77"/>
      <c r="I30" s="83" t="s">
        <v>17</v>
      </c>
      <c r="J30" s="85">
        <f>SUM(J26,J28)</f>
        <v>0</v>
      </c>
      <c r="K30" s="14"/>
    </row>
    <row r="31" spans="1:12">
      <c r="A31" s="23"/>
      <c r="B31" s="23"/>
      <c r="C31" s="23"/>
      <c r="D31" s="23"/>
      <c r="E31" s="23"/>
      <c r="F31" s="23"/>
      <c r="G31" s="23"/>
      <c r="H31" s="23"/>
      <c r="I31" s="23"/>
      <c r="J31" s="15"/>
      <c r="K31" s="23"/>
    </row>
    <row r="32" spans="1:12">
      <c r="F32" s="16"/>
      <c r="J32" s="15"/>
    </row>
    <row r="33" spans="4:10">
      <c r="D33" s="17"/>
      <c r="E33" s="17"/>
      <c r="F33" s="17"/>
      <c r="G33" s="17"/>
      <c r="H33" s="18"/>
      <c r="I33" s="18"/>
      <c r="J33" s="18"/>
    </row>
    <row r="34" spans="4:10">
      <c r="D34" s="17"/>
      <c r="E34" s="17"/>
      <c r="F34" s="19"/>
      <c r="G34" s="17"/>
      <c r="H34" s="18"/>
      <c r="I34" s="18"/>
      <c r="J34" s="18"/>
    </row>
    <row r="35" spans="4:10">
      <c r="D35" s="17"/>
      <c r="E35" s="17"/>
      <c r="F35" s="20"/>
      <c r="G35" s="17"/>
      <c r="H35" s="17"/>
      <c r="I35" s="17"/>
    </row>
    <row r="36" spans="4:10">
      <c r="D36" s="17"/>
      <c r="E36" s="20"/>
      <c r="F36" s="17"/>
      <c r="G36" s="17"/>
      <c r="H36" s="17"/>
      <c r="I36" s="17"/>
    </row>
    <row r="37" spans="4:10">
      <c r="D37" s="17"/>
      <c r="E37" s="17"/>
      <c r="F37" s="17"/>
      <c r="G37" s="17"/>
      <c r="H37" s="17"/>
      <c r="I37" s="17"/>
    </row>
  </sheetData>
  <mergeCells count="9">
    <mergeCell ref="C22:D22"/>
    <mergeCell ref="C23:D23"/>
    <mergeCell ref="A3:J3"/>
    <mergeCell ref="A4:J4"/>
    <mergeCell ref="A7:J7"/>
    <mergeCell ref="A9:J9"/>
    <mergeCell ref="A11:J11"/>
    <mergeCell ref="C18:E18"/>
    <mergeCell ref="C19:E19"/>
  </mergeCells>
  <printOptions horizontalCentered="1"/>
  <pageMargins left="0.39370078740157483" right="0.39370078740157483" top="0.59055118110236227" bottom="0.39370078740157483" header="0" footer="0"/>
  <pageSetup scale="95" orientation="portrait" horizontalDpi="300" verticalDpi="300" r:id="rId1"/>
  <headerFooter alignWithMargins="0"/>
  <drawing r:id="rId2"/>
</worksheet>
</file>

<file path=xl/worksheets/sheet2.xml><?xml version="1.0" encoding="utf-8"?>
<worksheet xmlns="http://schemas.openxmlformats.org/spreadsheetml/2006/main" xmlns:r="http://schemas.openxmlformats.org/officeDocument/2006/relationships">
  <dimension ref="A3:V123"/>
  <sheetViews>
    <sheetView tabSelected="1" view="pageBreakPreview" zoomScaleSheetLayoutView="100" workbookViewId="0">
      <selection activeCell="F15" sqref="F15"/>
    </sheetView>
  </sheetViews>
  <sheetFormatPr baseColWidth="10" defaultRowHeight="12.75"/>
  <cols>
    <col min="1" max="1" width="16" customWidth="1"/>
    <col min="2" max="2" width="49.28515625" customWidth="1"/>
    <col min="3" max="3" width="10.7109375" customWidth="1"/>
    <col min="4" max="4" width="13.140625" style="41" customWidth="1"/>
    <col min="5" max="5" width="14.7109375" customWidth="1"/>
    <col min="6" max="6" width="32.85546875" customWidth="1"/>
    <col min="7" max="7" width="21" customWidth="1"/>
    <col min="8" max="8" width="24.42578125" customWidth="1"/>
    <col min="9" max="9" width="7.7109375" customWidth="1"/>
  </cols>
  <sheetData>
    <row r="3" spans="1:11" s="6" customFormat="1" ht="25.5" customHeight="1">
      <c r="A3" s="144" t="s">
        <v>24</v>
      </c>
      <c r="B3" s="144"/>
      <c r="C3" s="144"/>
      <c r="D3" s="144"/>
      <c r="E3" s="144"/>
      <c r="F3" s="144"/>
      <c r="G3" s="144"/>
    </row>
    <row r="4" spans="1:11" s="6" customFormat="1" ht="21.75" customHeight="1">
      <c r="A4" s="145" t="str">
        <f>PARTIDAS!A4</f>
        <v>PUERTO ESCONDIDO    -    PUERTO ÁNGEL    -    HUATULCO</v>
      </c>
      <c r="B4" s="145"/>
      <c r="C4" s="145"/>
      <c r="D4" s="145"/>
      <c r="E4" s="145"/>
      <c r="F4" s="145"/>
      <c r="G4" s="145"/>
    </row>
    <row r="5" spans="1:11" s="6" customFormat="1" ht="11.25" customHeight="1">
      <c r="A5" s="68"/>
      <c r="B5" s="68"/>
      <c r="C5" s="68"/>
      <c r="D5" s="68"/>
      <c r="E5" s="68"/>
      <c r="F5" s="68"/>
      <c r="G5" s="68"/>
    </row>
    <row r="6" spans="1:11" s="7" customFormat="1" ht="33.75" customHeight="1">
      <c r="A6" s="140" t="str">
        <f>+PARTIDAS!A7</f>
        <v>"CONSTRUCCIÓN DE LA SEGUNDA ETAPA DEL INSTITUTO DE ESTUDIOS INTERNACIONALES ISIDRO FABELA, CAMPUS HUATULCO "</v>
      </c>
      <c r="B6" s="140"/>
      <c r="C6" s="140"/>
      <c r="D6" s="140"/>
      <c r="E6" s="140"/>
      <c r="F6" s="140"/>
      <c r="G6" s="140"/>
      <c r="H6" s="21"/>
      <c r="I6" s="21"/>
      <c r="J6" s="21"/>
      <c r="K6" s="21"/>
    </row>
    <row r="7" spans="1:11" s="7" customFormat="1" ht="10.5" customHeight="1">
      <c r="A7" s="66"/>
      <c r="B7" s="66"/>
      <c r="C7" s="66"/>
      <c r="D7" s="66"/>
      <c r="E7" s="66"/>
      <c r="F7" s="66"/>
      <c r="G7" s="66"/>
      <c r="H7" s="21"/>
      <c r="I7" s="21"/>
      <c r="J7" s="21"/>
      <c r="K7" s="21"/>
    </row>
    <row r="8" spans="1:11" s="7" customFormat="1" ht="14.25" customHeight="1">
      <c r="A8" s="146" t="s">
        <v>28</v>
      </c>
      <c r="B8" s="146"/>
      <c r="C8" s="146"/>
      <c r="D8" s="146"/>
      <c r="E8" s="146"/>
      <c r="F8" s="146"/>
      <c r="G8" s="146"/>
      <c r="H8" s="21"/>
      <c r="I8" s="21"/>
      <c r="J8" s="21"/>
      <c r="K8" s="21"/>
    </row>
    <row r="9" spans="1:11" s="8" customFormat="1" ht="86.25" customHeight="1">
      <c r="A9" s="143" t="str">
        <f>+PARTIDAS!A11</f>
        <v>EDIFICIO DE DOS NIVELES DE 1874M2, EN ESTA SEGUNDA ETAPA SE REALIZARÁN LOS TRABAJOS DE ACABADO CON PINTURA VINÍLICA, HERRERÍA INCLUYENDO TECHUMBRE EN ÁREA DE ESTRUCTURA TRIDIMENCIONAL Y CARPINTERÍA;  INSTALACIONES:  ELÉCTRICA INCLUYENDO LA COLOCACIÓN DE ACCESORIOS, LUMINARIAS, AIRES ACONDICIONADOS, SISTEMA DE ALARMAS Y SENSORES; MOBILIARIO Y ACCESORIOS DE RED HIDROSANITARIA Y OBRA EXTERIOR, EN LA UNIVERSIDAD DEL MAR, CAMPUS HUATULCO.</v>
      </c>
      <c r="B9" s="143"/>
      <c r="C9" s="143"/>
      <c r="D9" s="143"/>
      <c r="E9" s="143"/>
      <c r="F9" s="143"/>
      <c r="G9" s="143"/>
    </row>
    <row r="10" spans="1:11" s="8" customFormat="1" ht="12.75" customHeight="1" thickBot="1">
      <c r="A10" s="26"/>
      <c r="B10" s="27"/>
      <c r="C10" s="27"/>
      <c r="D10" s="39"/>
      <c r="E10" s="27"/>
      <c r="F10" s="27"/>
      <c r="G10" s="27"/>
    </row>
    <row r="11" spans="1:11" s="22" customFormat="1" ht="23.1" customHeight="1" thickBot="1">
      <c r="A11" s="24" t="s">
        <v>0</v>
      </c>
      <c r="B11" s="24" t="s">
        <v>45</v>
      </c>
      <c r="C11" s="24" t="s">
        <v>1</v>
      </c>
      <c r="D11" s="40" t="s">
        <v>2</v>
      </c>
      <c r="E11" s="24" t="s">
        <v>3</v>
      </c>
      <c r="F11" s="24" t="s">
        <v>21</v>
      </c>
      <c r="G11" s="24" t="s">
        <v>4</v>
      </c>
    </row>
    <row r="12" spans="1:11" ht="12.75" customHeight="1">
      <c r="A12" s="28"/>
      <c r="B12" s="29"/>
      <c r="C12" s="30"/>
      <c r="D12" s="37"/>
      <c r="E12" s="31"/>
      <c r="F12" s="31"/>
      <c r="G12" s="32"/>
    </row>
    <row r="13" spans="1:11" ht="12.75" customHeight="1">
      <c r="A13" s="93"/>
      <c r="B13" s="94" t="s">
        <v>113</v>
      </c>
      <c r="C13" s="48"/>
      <c r="D13" s="49"/>
      <c r="E13" s="95"/>
      <c r="F13" s="50"/>
      <c r="G13" s="96"/>
    </row>
    <row r="14" spans="1:11" ht="63.75">
      <c r="A14" s="64" t="s">
        <v>114</v>
      </c>
      <c r="B14" s="51" t="s">
        <v>117</v>
      </c>
      <c r="C14" s="52" t="s">
        <v>5</v>
      </c>
      <c r="D14" s="63">
        <f>6.1+30</f>
        <v>36.1</v>
      </c>
      <c r="E14" s="53"/>
      <c r="F14" s="42"/>
      <c r="G14" s="55">
        <f t="shared" ref="G14:G20" si="0">+D14*E14</f>
        <v>0</v>
      </c>
    </row>
    <row r="15" spans="1:11" ht="76.5">
      <c r="A15" s="64" t="s">
        <v>115</v>
      </c>
      <c r="B15" s="51" t="s">
        <v>118</v>
      </c>
      <c r="C15" s="52" t="s">
        <v>116</v>
      </c>
      <c r="D15" s="54">
        <v>2.1</v>
      </c>
      <c r="E15" s="53"/>
      <c r="F15" s="42"/>
      <c r="G15" s="55">
        <f t="shared" si="0"/>
        <v>0</v>
      </c>
    </row>
    <row r="16" spans="1:11" s="1" customFormat="1" ht="63.75">
      <c r="A16" s="64" t="s">
        <v>119</v>
      </c>
      <c r="B16" s="51" t="s">
        <v>120</v>
      </c>
      <c r="C16" s="52" t="s">
        <v>5</v>
      </c>
      <c r="D16" s="54">
        <v>4.3</v>
      </c>
      <c r="E16" s="53"/>
      <c r="F16" s="42"/>
      <c r="G16" s="55">
        <f t="shared" si="0"/>
        <v>0</v>
      </c>
    </row>
    <row r="17" spans="1:22" s="1" customFormat="1" ht="72.75" customHeight="1">
      <c r="A17" s="64" t="s">
        <v>121</v>
      </c>
      <c r="B17" s="51" t="s">
        <v>122</v>
      </c>
      <c r="C17" s="52" t="s">
        <v>123</v>
      </c>
      <c r="D17" s="63">
        <v>57</v>
      </c>
      <c r="E17" s="53"/>
      <c r="F17" s="42"/>
      <c r="G17" s="55">
        <f t="shared" si="0"/>
        <v>0</v>
      </c>
      <c r="H17" s="97"/>
    </row>
    <row r="18" spans="1:22" s="1" customFormat="1" ht="38.25">
      <c r="A18" s="64" t="s">
        <v>124</v>
      </c>
      <c r="B18" s="51" t="s">
        <v>125</v>
      </c>
      <c r="C18" s="52" t="s">
        <v>5</v>
      </c>
      <c r="D18" s="98">
        <v>6.65</v>
      </c>
      <c r="E18" s="99"/>
      <c r="F18" s="42"/>
      <c r="G18" s="55">
        <f t="shared" si="0"/>
        <v>0</v>
      </c>
    </row>
    <row r="19" spans="1:22" s="1" customFormat="1" ht="42" customHeight="1">
      <c r="A19" s="64" t="s">
        <v>126</v>
      </c>
      <c r="B19" s="51" t="s">
        <v>127</v>
      </c>
      <c r="C19" s="52" t="s">
        <v>116</v>
      </c>
      <c r="D19" s="54">
        <v>2</v>
      </c>
      <c r="E19" s="53"/>
      <c r="F19" s="42"/>
      <c r="G19" s="55">
        <f t="shared" si="0"/>
        <v>0</v>
      </c>
    </row>
    <row r="20" spans="1:22" s="1" customFormat="1" ht="71.25" customHeight="1">
      <c r="A20" s="64" t="s">
        <v>128</v>
      </c>
      <c r="B20" s="51" t="s">
        <v>129</v>
      </c>
      <c r="C20" s="52" t="s">
        <v>116</v>
      </c>
      <c r="D20" s="54">
        <v>1</v>
      </c>
      <c r="E20" s="53"/>
      <c r="F20" s="42"/>
      <c r="G20" s="55">
        <f t="shared" si="0"/>
        <v>0</v>
      </c>
    </row>
    <row r="21" spans="1:22" s="1" customFormat="1" ht="15" customHeight="1">
      <c r="A21" s="93"/>
      <c r="B21" s="100" t="s">
        <v>130</v>
      </c>
      <c r="C21" s="47"/>
      <c r="D21" s="101"/>
      <c r="E21" s="102"/>
      <c r="F21" s="47"/>
      <c r="G21" s="57">
        <f>SUM(G14:G20)</f>
        <v>0</v>
      </c>
      <c r="I21" s="103"/>
    </row>
    <row r="22" spans="1:22" s="1" customFormat="1" ht="15" customHeight="1">
      <c r="A22" s="104"/>
      <c r="B22" s="105"/>
      <c r="C22" s="106"/>
      <c r="D22" s="107"/>
      <c r="E22" s="108"/>
      <c r="F22" s="106"/>
      <c r="G22" s="109"/>
      <c r="I22" s="103"/>
    </row>
    <row r="23" spans="1:22" s="1" customFormat="1" ht="15" customHeight="1">
      <c r="A23" s="64"/>
      <c r="B23" s="110" t="s">
        <v>131</v>
      </c>
      <c r="C23" s="111"/>
      <c r="D23" s="112"/>
      <c r="E23" s="113"/>
      <c r="F23" s="111"/>
      <c r="G23" s="114"/>
      <c r="I23" s="115"/>
      <c r="J23" s="115"/>
      <c r="K23" s="4"/>
      <c r="L23" s="4"/>
      <c r="M23" s="115"/>
      <c r="N23" s="5"/>
      <c r="O23" s="4"/>
      <c r="Q23" s="115"/>
      <c r="R23" s="115"/>
      <c r="S23" s="115"/>
      <c r="T23" s="115"/>
      <c r="U23" s="115"/>
      <c r="V23" s="4"/>
    </row>
    <row r="24" spans="1:22" s="1" customFormat="1" ht="69" customHeight="1">
      <c r="A24" s="64" t="s">
        <v>132</v>
      </c>
      <c r="B24" s="51" t="s">
        <v>146</v>
      </c>
      <c r="C24" s="52" t="s">
        <v>5</v>
      </c>
      <c r="D24" s="54">
        <v>1.7</v>
      </c>
      <c r="E24" s="53"/>
      <c r="F24" s="42"/>
      <c r="G24" s="55">
        <f t="shared" ref="G24:G30" si="1">+D24*E24</f>
        <v>0</v>
      </c>
      <c r="I24" s="115"/>
      <c r="J24" s="115"/>
      <c r="K24" s="4"/>
      <c r="L24" s="4"/>
      <c r="M24" s="115"/>
      <c r="N24" s="5"/>
      <c r="O24" s="4"/>
      <c r="Q24" s="115"/>
      <c r="R24" s="115"/>
      <c r="S24" s="115"/>
      <c r="T24" s="115"/>
      <c r="U24" s="115"/>
      <c r="V24" s="4"/>
    </row>
    <row r="25" spans="1:22" s="1" customFormat="1" ht="78.75" customHeight="1">
      <c r="A25" s="64" t="s">
        <v>133</v>
      </c>
      <c r="B25" s="51" t="s">
        <v>145</v>
      </c>
      <c r="C25" s="52" t="s">
        <v>5</v>
      </c>
      <c r="D25" s="54">
        <v>5.22</v>
      </c>
      <c r="E25" s="53"/>
      <c r="F25" s="42"/>
      <c r="G25" s="55">
        <f t="shared" si="1"/>
        <v>0</v>
      </c>
    </row>
    <row r="26" spans="1:22" s="1" customFormat="1" ht="96" customHeight="1">
      <c r="A26" s="64" t="s">
        <v>134</v>
      </c>
      <c r="B26" s="51" t="s">
        <v>144</v>
      </c>
      <c r="C26" s="52" t="s">
        <v>5</v>
      </c>
      <c r="D26" s="54">
        <f>23-2.3</f>
        <v>20.7</v>
      </c>
      <c r="E26" s="53"/>
      <c r="F26" s="42"/>
      <c r="G26" s="55">
        <f t="shared" si="1"/>
        <v>0</v>
      </c>
    </row>
    <row r="27" spans="1:22" s="1" customFormat="1" ht="67.5" customHeight="1">
      <c r="A27" s="64" t="s">
        <v>139</v>
      </c>
      <c r="B27" s="51" t="s">
        <v>140</v>
      </c>
      <c r="C27" s="52" t="s">
        <v>123</v>
      </c>
      <c r="D27" s="54">
        <v>20</v>
      </c>
      <c r="E27" s="53"/>
      <c r="F27" s="42"/>
      <c r="G27" s="55">
        <f t="shared" si="1"/>
        <v>0</v>
      </c>
      <c r="H27" s="59"/>
    </row>
    <row r="28" spans="1:22" s="1" customFormat="1" ht="69" customHeight="1">
      <c r="A28" s="64" t="s">
        <v>135</v>
      </c>
      <c r="B28" s="51" t="s">
        <v>136</v>
      </c>
      <c r="C28" s="52" t="s">
        <v>123</v>
      </c>
      <c r="D28" s="63">
        <f>72+53+5</f>
        <v>130</v>
      </c>
      <c r="E28" s="53"/>
      <c r="F28" s="42"/>
      <c r="G28" s="55">
        <f t="shared" si="1"/>
        <v>0</v>
      </c>
      <c r="H28" s="59"/>
    </row>
    <row r="29" spans="1:22" s="1" customFormat="1" ht="70.5" customHeight="1">
      <c r="A29" s="64" t="s">
        <v>137</v>
      </c>
      <c r="B29" s="51" t="s">
        <v>138</v>
      </c>
      <c r="C29" s="52" t="s">
        <v>123</v>
      </c>
      <c r="D29" s="63">
        <f>8+10</f>
        <v>18</v>
      </c>
      <c r="E29" s="53"/>
      <c r="F29" s="42"/>
      <c r="G29" s="55">
        <f t="shared" si="1"/>
        <v>0</v>
      </c>
      <c r="H29" s="59"/>
    </row>
    <row r="30" spans="1:22" s="116" customFormat="1" ht="51">
      <c r="A30" s="64" t="s">
        <v>141</v>
      </c>
      <c r="B30" s="51" t="s">
        <v>142</v>
      </c>
      <c r="C30" s="52" t="s">
        <v>116</v>
      </c>
      <c r="D30" s="54">
        <v>3.5</v>
      </c>
      <c r="E30" s="53"/>
      <c r="F30" s="42"/>
      <c r="G30" s="55">
        <f t="shared" si="1"/>
        <v>0</v>
      </c>
      <c r="H30" s="59"/>
      <c r="J30" s="1"/>
    </row>
    <row r="31" spans="1:22" s="1" customFormat="1" ht="15" customHeight="1">
      <c r="A31" s="65"/>
      <c r="B31" s="56" t="s">
        <v>143</v>
      </c>
      <c r="C31" s="48"/>
      <c r="D31" s="49"/>
      <c r="E31" s="58"/>
      <c r="F31" s="50"/>
      <c r="G31" s="57">
        <f>SUM(G24:G30)</f>
        <v>0</v>
      </c>
      <c r="I31" s="115"/>
      <c r="J31" s="115"/>
      <c r="K31" s="4"/>
      <c r="L31" s="4"/>
      <c r="M31" s="115"/>
      <c r="N31" s="5"/>
      <c r="O31" s="4"/>
      <c r="Q31" s="115"/>
      <c r="R31" s="115"/>
      <c r="S31" s="115"/>
      <c r="T31" s="115"/>
      <c r="U31" s="115"/>
      <c r="V31" s="117"/>
    </row>
    <row r="32" spans="1:22" s="1" customFormat="1" ht="15" customHeight="1">
      <c r="A32" s="104"/>
      <c r="B32" s="105"/>
      <c r="C32" s="106"/>
      <c r="D32" s="107"/>
      <c r="E32" s="108"/>
      <c r="F32" s="106"/>
      <c r="G32" s="109"/>
      <c r="I32" s="103"/>
    </row>
    <row r="33" spans="1:22" s="1" customFormat="1" ht="15" customHeight="1">
      <c r="A33" s="65"/>
      <c r="B33" s="67" t="s">
        <v>18</v>
      </c>
      <c r="C33" s="60"/>
      <c r="D33" s="61"/>
      <c r="E33" s="62"/>
      <c r="F33" s="47"/>
      <c r="G33" s="57"/>
    </row>
    <row r="34" spans="1:22" s="1" customFormat="1" ht="81" customHeight="1">
      <c r="A34" s="64" t="s">
        <v>147</v>
      </c>
      <c r="B34" s="118" t="s">
        <v>148</v>
      </c>
      <c r="C34" s="52" t="s">
        <v>6</v>
      </c>
      <c r="D34" s="54">
        <v>8.6</v>
      </c>
      <c r="E34" s="53"/>
      <c r="F34" s="42"/>
      <c r="G34" s="55">
        <f t="shared" ref="G34:G35" si="2">+D34*E34</f>
        <v>0</v>
      </c>
      <c r="H34" s="119"/>
      <c r="I34" s="120"/>
    </row>
    <row r="35" spans="1:22" s="1" customFormat="1" ht="84" customHeight="1">
      <c r="A35" s="64" t="s">
        <v>149</v>
      </c>
      <c r="B35" s="121" t="s">
        <v>150</v>
      </c>
      <c r="C35" s="52" t="s">
        <v>5</v>
      </c>
      <c r="D35" s="63">
        <v>3.76</v>
      </c>
      <c r="E35" s="53"/>
      <c r="F35" s="42"/>
      <c r="G35" s="55">
        <f t="shared" si="2"/>
        <v>0</v>
      </c>
      <c r="H35" s="59"/>
    </row>
    <row r="36" spans="1:22" s="1" customFormat="1" ht="135" customHeight="1">
      <c r="A36" s="91" t="s">
        <v>153</v>
      </c>
      <c r="B36" s="90" t="s">
        <v>197</v>
      </c>
      <c r="C36" s="52" t="s">
        <v>5</v>
      </c>
      <c r="D36" s="63">
        <v>61</v>
      </c>
      <c r="E36" s="53"/>
      <c r="F36" s="42"/>
      <c r="G36" s="55">
        <f t="shared" ref="G36" si="3">+D36*E36</f>
        <v>0</v>
      </c>
      <c r="H36" s="59"/>
    </row>
    <row r="37" spans="1:22" s="1" customFormat="1" ht="94.5" customHeight="1">
      <c r="A37" s="91" t="s">
        <v>99</v>
      </c>
      <c r="B37" s="90" t="s">
        <v>196</v>
      </c>
      <c r="C37" s="52" t="s">
        <v>5</v>
      </c>
      <c r="D37" s="63">
        <v>12</v>
      </c>
      <c r="E37" s="53"/>
      <c r="F37" s="42"/>
      <c r="G37" s="55">
        <f t="shared" ref="G37" si="4">+D37*E37</f>
        <v>0</v>
      </c>
      <c r="H37" s="59"/>
    </row>
    <row r="38" spans="1:22" s="1" customFormat="1" ht="96" customHeight="1">
      <c r="A38" s="91" t="s">
        <v>159</v>
      </c>
      <c r="B38" s="90" t="s">
        <v>160</v>
      </c>
      <c r="C38" s="52" t="s">
        <v>5</v>
      </c>
      <c r="D38" s="63">
        <v>13</v>
      </c>
      <c r="E38" s="53"/>
      <c r="F38" s="42"/>
      <c r="G38" s="55">
        <f t="shared" ref="G38" si="5">+D38*E38</f>
        <v>0</v>
      </c>
      <c r="H38" s="59"/>
    </row>
    <row r="39" spans="1:22" s="1" customFormat="1" ht="51">
      <c r="A39" s="64" t="s">
        <v>34</v>
      </c>
      <c r="B39" s="51" t="s">
        <v>50</v>
      </c>
      <c r="C39" s="52" t="s">
        <v>5</v>
      </c>
      <c r="D39" s="63">
        <v>20</v>
      </c>
      <c r="E39" s="53"/>
      <c r="F39" s="42"/>
      <c r="G39" s="55">
        <f t="shared" ref="G39:G42" si="6">+E39*D39</f>
        <v>0</v>
      </c>
    </row>
    <row r="40" spans="1:22" s="1" customFormat="1" ht="51">
      <c r="A40" s="64" t="s">
        <v>151</v>
      </c>
      <c r="B40" s="51" t="s">
        <v>152</v>
      </c>
      <c r="C40" s="52" t="s">
        <v>5</v>
      </c>
      <c r="D40" s="54">
        <f>61*2</f>
        <v>122</v>
      </c>
      <c r="E40" s="53"/>
      <c r="F40" s="42"/>
      <c r="G40" s="55">
        <f t="shared" si="6"/>
        <v>0</v>
      </c>
    </row>
    <row r="41" spans="1:22" s="1" customFormat="1" ht="95.25" customHeight="1">
      <c r="A41" s="64" t="s">
        <v>51</v>
      </c>
      <c r="B41" s="51" t="s">
        <v>198</v>
      </c>
      <c r="C41" s="52" t="s">
        <v>5</v>
      </c>
      <c r="D41" s="63">
        <v>3000</v>
      </c>
      <c r="E41" s="53"/>
      <c r="F41" s="42"/>
      <c r="G41" s="55">
        <f t="shared" si="6"/>
        <v>0</v>
      </c>
      <c r="H41" s="128"/>
    </row>
    <row r="42" spans="1:22" s="1" customFormat="1" ht="51">
      <c r="A42" s="64" t="s">
        <v>52</v>
      </c>
      <c r="B42" s="51" t="s">
        <v>103</v>
      </c>
      <c r="C42" s="52" t="s">
        <v>6</v>
      </c>
      <c r="D42" s="54">
        <v>540</v>
      </c>
      <c r="E42" s="53"/>
      <c r="F42" s="42"/>
      <c r="G42" s="55">
        <f t="shared" si="6"/>
        <v>0</v>
      </c>
      <c r="H42" s="128"/>
    </row>
    <row r="43" spans="1:22" s="1" customFormat="1" ht="51">
      <c r="A43" s="64" t="s">
        <v>29</v>
      </c>
      <c r="B43" s="51" t="s">
        <v>46</v>
      </c>
      <c r="C43" s="52" t="s">
        <v>27</v>
      </c>
      <c r="D43" s="54">
        <v>1</v>
      </c>
      <c r="E43" s="53"/>
      <c r="F43" s="42"/>
      <c r="G43" s="55">
        <f>+E43*D43</f>
        <v>0</v>
      </c>
      <c r="I43" s="3"/>
      <c r="J43" s="3"/>
      <c r="K43" s="4"/>
      <c r="L43" s="4"/>
      <c r="M43" s="3"/>
      <c r="N43" s="5"/>
      <c r="O43" s="4"/>
      <c r="Q43" s="3"/>
      <c r="R43" s="3"/>
      <c r="S43" s="3"/>
      <c r="T43" s="3"/>
      <c r="U43" s="3"/>
      <c r="V43" s="4"/>
    </row>
    <row r="44" spans="1:22" s="1" customFormat="1" ht="89.25">
      <c r="A44" s="64" t="s">
        <v>214</v>
      </c>
      <c r="B44" s="51" t="s">
        <v>213</v>
      </c>
      <c r="C44" s="52" t="s">
        <v>5</v>
      </c>
      <c r="D44" s="54">
        <v>2</v>
      </c>
      <c r="E44" s="53"/>
      <c r="F44" s="42"/>
      <c r="G44" s="55">
        <f>+E44*D44</f>
        <v>0</v>
      </c>
      <c r="I44" s="3"/>
      <c r="J44" s="3"/>
      <c r="K44" s="4"/>
      <c r="L44" s="4"/>
      <c r="M44" s="3"/>
      <c r="N44" s="5"/>
      <c r="O44" s="4"/>
      <c r="Q44" s="3"/>
      <c r="R44" s="3"/>
      <c r="S44" s="3"/>
      <c r="T44" s="3"/>
      <c r="U44" s="3"/>
      <c r="V44" s="4"/>
    </row>
    <row r="45" spans="1:22" s="1" customFormat="1">
      <c r="A45" s="64"/>
      <c r="B45" s="51"/>
      <c r="C45" s="52"/>
      <c r="D45" s="54"/>
      <c r="E45" s="53"/>
      <c r="F45" s="42"/>
      <c r="G45" s="55"/>
      <c r="I45" s="3"/>
      <c r="J45" s="3"/>
      <c r="K45" s="4"/>
      <c r="L45" s="4"/>
      <c r="M45" s="3"/>
      <c r="N45" s="5"/>
      <c r="O45" s="4"/>
      <c r="Q45" s="3"/>
      <c r="R45" s="3"/>
      <c r="S45" s="3"/>
      <c r="T45" s="3"/>
      <c r="U45" s="3"/>
      <c r="V45" s="4"/>
    </row>
    <row r="46" spans="1:22" s="1" customFormat="1" ht="15" customHeight="1">
      <c r="A46" s="65"/>
      <c r="B46" s="56" t="s">
        <v>8</v>
      </c>
      <c r="C46" s="48"/>
      <c r="D46" s="49"/>
      <c r="E46" s="58"/>
      <c r="F46" s="50"/>
      <c r="G46" s="57">
        <f>+SUM(G34:G44)</f>
        <v>0</v>
      </c>
      <c r="H46" s="2"/>
    </row>
    <row r="47" spans="1:22" s="1" customFormat="1" ht="15" customHeight="1">
      <c r="A47" s="65"/>
      <c r="B47" s="36"/>
      <c r="C47" s="33"/>
      <c r="D47" s="38"/>
      <c r="E47" s="34"/>
      <c r="F47" s="35"/>
      <c r="G47" s="25"/>
      <c r="H47" s="2"/>
    </row>
    <row r="48" spans="1:22" s="1" customFormat="1" ht="15" customHeight="1">
      <c r="A48" s="65"/>
      <c r="B48" s="67" t="s">
        <v>62</v>
      </c>
      <c r="C48" s="60"/>
      <c r="D48" s="61"/>
      <c r="E48" s="62"/>
      <c r="F48" s="47"/>
      <c r="G48" s="57"/>
      <c r="H48" s="2"/>
    </row>
    <row r="49" spans="1:8" s="1" customFormat="1" ht="102">
      <c r="A49" s="64" t="s">
        <v>71</v>
      </c>
      <c r="B49" s="51" t="s">
        <v>154</v>
      </c>
      <c r="C49" s="52" t="s">
        <v>7</v>
      </c>
      <c r="D49" s="54">
        <v>1</v>
      </c>
      <c r="E49" s="53"/>
      <c r="F49" s="42"/>
      <c r="G49" s="55">
        <f t="shared" ref="G49:G54" si="7">D49*E49</f>
        <v>0</v>
      </c>
      <c r="H49" s="2"/>
    </row>
    <row r="50" spans="1:8" s="1" customFormat="1" ht="89.25">
      <c r="A50" s="64" t="s">
        <v>155</v>
      </c>
      <c r="B50" s="51" t="s">
        <v>156</v>
      </c>
      <c r="C50" s="52" t="s">
        <v>5</v>
      </c>
      <c r="D50" s="54">
        <v>7.5</v>
      </c>
      <c r="E50" s="53"/>
      <c r="F50" s="42"/>
      <c r="G50" s="55">
        <f t="shared" si="7"/>
        <v>0</v>
      </c>
      <c r="H50" s="2"/>
    </row>
    <row r="51" spans="1:8" s="1" customFormat="1" ht="89.25">
      <c r="A51" s="64" t="s">
        <v>176</v>
      </c>
      <c r="B51" s="51" t="s">
        <v>177</v>
      </c>
      <c r="C51" s="52" t="s">
        <v>5</v>
      </c>
      <c r="D51" s="54">
        <v>15</v>
      </c>
      <c r="E51" s="53"/>
      <c r="F51" s="42"/>
      <c r="G51" s="55">
        <f t="shared" ref="G51" si="8">D51*E51</f>
        <v>0</v>
      </c>
      <c r="H51" s="2"/>
    </row>
    <row r="52" spans="1:8" s="1" customFormat="1" ht="76.5">
      <c r="A52" s="64" t="s">
        <v>172</v>
      </c>
      <c r="B52" s="51" t="s">
        <v>199</v>
      </c>
      <c r="C52" s="52" t="s">
        <v>6</v>
      </c>
      <c r="D52" s="54">
        <v>25.32</v>
      </c>
      <c r="E52" s="53"/>
      <c r="F52" s="42"/>
      <c r="G52" s="55">
        <f t="shared" si="7"/>
        <v>0</v>
      </c>
      <c r="H52" s="2"/>
    </row>
    <row r="53" spans="1:8" s="1" customFormat="1" ht="89.25">
      <c r="A53" s="64" t="s">
        <v>201</v>
      </c>
      <c r="B53" s="51" t="s">
        <v>202</v>
      </c>
      <c r="C53" s="52" t="s">
        <v>6</v>
      </c>
      <c r="D53" s="54">
        <v>25</v>
      </c>
      <c r="E53" s="53"/>
      <c r="F53" s="42"/>
      <c r="G53" s="55">
        <f t="shared" ref="G53" si="9">D53*E53</f>
        <v>0</v>
      </c>
      <c r="H53" s="2"/>
    </row>
    <row r="54" spans="1:8" s="1" customFormat="1" ht="89.25">
      <c r="A54" s="64" t="s">
        <v>64</v>
      </c>
      <c r="B54" s="51" t="s">
        <v>70</v>
      </c>
      <c r="C54" s="52" t="s">
        <v>6</v>
      </c>
      <c r="D54" s="54">
        <v>8</v>
      </c>
      <c r="E54" s="53"/>
      <c r="F54" s="42"/>
      <c r="G54" s="55">
        <f t="shared" si="7"/>
        <v>0</v>
      </c>
      <c r="H54" s="2"/>
    </row>
    <row r="55" spans="1:8" s="1" customFormat="1" ht="114.75">
      <c r="A55" s="64" t="s">
        <v>157</v>
      </c>
      <c r="B55" s="51" t="s">
        <v>158</v>
      </c>
      <c r="C55" s="52" t="s">
        <v>7</v>
      </c>
      <c r="D55" s="54">
        <v>2</v>
      </c>
      <c r="E55" s="53"/>
      <c r="F55" s="42"/>
      <c r="G55" s="55">
        <f>D55*E55</f>
        <v>0</v>
      </c>
      <c r="H55" s="2"/>
    </row>
    <row r="56" spans="1:8" s="1" customFormat="1" ht="114.75">
      <c r="A56" s="64" t="s">
        <v>75</v>
      </c>
      <c r="B56" s="51" t="s">
        <v>104</v>
      </c>
      <c r="C56" s="52" t="s">
        <v>7</v>
      </c>
      <c r="D56" s="54">
        <v>36</v>
      </c>
      <c r="E56" s="53"/>
      <c r="F56" s="42"/>
      <c r="G56" s="55">
        <f>D56*E56</f>
        <v>0</v>
      </c>
      <c r="H56" s="2"/>
    </row>
    <row r="57" spans="1:8" s="1" customFormat="1" ht="114.75">
      <c r="A57" s="64" t="s">
        <v>76</v>
      </c>
      <c r="B57" s="51" t="s">
        <v>105</v>
      </c>
      <c r="C57" s="52" t="s">
        <v>7</v>
      </c>
      <c r="D57" s="54">
        <v>2</v>
      </c>
      <c r="E57" s="53"/>
      <c r="F57" s="42"/>
      <c r="G57" s="55">
        <f t="shared" ref="G57:G61" si="10">D57*E57</f>
        <v>0</v>
      </c>
      <c r="H57" s="2"/>
    </row>
    <row r="58" spans="1:8" s="1" customFormat="1" ht="102">
      <c r="A58" s="64" t="s">
        <v>72</v>
      </c>
      <c r="B58" s="51" t="s">
        <v>67</v>
      </c>
      <c r="C58" s="52" t="s">
        <v>7</v>
      </c>
      <c r="D58" s="54">
        <v>2</v>
      </c>
      <c r="E58" s="53"/>
      <c r="F58" s="42"/>
      <c r="G58" s="55">
        <f t="shared" si="10"/>
        <v>0</v>
      </c>
      <c r="H58" s="2"/>
    </row>
    <row r="59" spans="1:8" s="1" customFormat="1" ht="102">
      <c r="A59" s="64" t="s">
        <v>73</v>
      </c>
      <c r="B59" s="51" t="s">
        <v>68</v>
      </c>
      <c r="C59" s="52" t="s">
        <v>7</v>
      </c>
      <c r="D59" s="54">
        <v>1</v>
      </c>
      <c r="E59" s="53"/>
      <c r="F59" s="42"/>
      <c r="G59" s="55">
        <f t="shared" si="10"/>
        <v>0</v>
      </c>
      <c r="H59" s="2"/>
    </row>
    <row r="60" spans="1:8" s="1" customFormat="1" ht="102">
      <c r="A60" s="64" t="s">
        <v>74</v>
      </c>
      <c r="B60" s="51" t="s">
        <v>69</v>
      </c>
      <c r="C60" s="52" t="s">
        <v>7</v>
      </c>
      <c r="D60" s="54">
        <v>1</v>
      </c>
      <c r="E60" s="53"/>
      <c r="F60" s="42"/>
      <c r="G60" s="55">
        <f t="shared" si="10"/>
        <v>0</v>
      </c>
      <c r="H60" s="2"/>
    </row>
    <row r="61" spans="1:8" s="1" customFormat="1" ht="63.75">
      <c r="A61" s="64" t="s">
        <v>194</v>
      </c>
      <c r="B61" s="51" t="s">
        <v>195</v>
      </c>
      <c r="C61" s="52" t="s">
        <v>6</v>
      </c>
      <c r="D61" s="54">
        <f>1.5*49</f>
        <v>73.5</v>
      </c>
      <c r="E61" s="53"/>
      <c r="F61" s="42"/>
      <c r="G61" s="55">
        <f t="shared" si="10"/>
        <v>0</v>
      </c>
      <c r="H61" s="2"/>
    </row>
    <row r="62" spans="1:8" s="59" customFormat="1" ht="140.25">
      <c r="A62" s="129" t="s">
        <v>169</v>
      </c>
      <c r="B62" s="118" t="s">
        <v>200</v>
      </c>
      <c r="C62" s="52" t="s">
        <v>5</v>
      </c>
      <c r="D62" s="54">
        <v>181</v>
      </c>
      <c r="E62" s="53"/>
      <c r="F62" s="42"/>
      <c r="G62" s="55">
        <f t="shared" ref="G62:G63" si="11">+E62*D62</f>
        <v>0</v>
      </c>
      <c r="H62" s="122"/>
    </row>
    <row r="63" spans="1:8" s="127" customFormat="1" ht="114.75">
      <c r="A63" s="129" t="s">
        <v>171</v>
      </c>
      <c r="B63" s="118" t="s">
        <v>170</v>
      </c>
      <c r="C63" s="52" t="s">
        <v>5</v>
      </c>
      <c r="D63" s="54">
        <v>51</v>
      </c>
      <c r="E63" s="53"/>
      <c r="F63" s="42"/>
      <c r="G63" s="55">
        <f t="shared" si="11"/>
        <v>0</v>
      </c>
    </row>
    <row r="64" spans="1:8" s="1" customFormat="1" ht="12.75" customHeight="1">
      <c r="A64" s="65"/>
      <c r="B64" s="56" t="s">
        <v>63</v>
      </c>
      <c r="C64" s="48"/>
      <c r="D64" s="49"/>
      <c r="E64" s="58"/>
      <c r="F64" s="50"/>
      <c r="G64" s="57">
        <f>SUM(G49:G63)</f>
        <v>0</v>
      </c>
    </row>
    <row r="65" spans="1:7" s="1" customFormat="1" ht="12.75" customHeight="1">
      <c r="A65" s="65"/>
      <c r="B65" s="36"/>
      <c r="C65" s="33"/>
      <c r="D65" s="38"/>
      <c r="E65" s="34"/>
      <c r="F65" s="35"/>
      <c r="G65" s="35"/>
    </row>
    <row r="66" spans="1:7" s="1" customFormat="1" ht="15" customHeight="1">
      <c r="A66" s="65"/>
      <c r="B66" s="56" t="s">
        <v>19</v>
      </c>
      <c r="C66" s="48"/>
      <c r="D66" s="49"/>
      <c r="E66" s="58"/>
      <c r="F66" s="50"/>
      <c r="G66" s="57"/>
    </row>
    <row r="67" spans="1:7" s="1" customFormat="1" ht="15" customHeight="1">
      <c r="A67" s="65"/>
      <c r="B67" s="56" t="s">
        <v>47</v>
      </c>
      <c r="C67" s="48"/>
      <c r="D67" s="49"/>
      <c r="E67" s="58"/>
      <c r="F67" s="50"/>
      <c r="G67" s="57"/>
    </row>
    <row r="68" spans="1:7" s="1" customFormat="1" ht="89.25">
      <c r="A68" s="64" t="s">
        <v>54</v>
      </c>
      <c r="B68" s="51" t="s">
        <v>77</v>
      </c>
      <c r="C68" s="52" t="s">
        <v>7</v>
      </c>
      <c r="D68" s="54">
        <v>1</v>
      </c>
      <c r="E68" s="53"/>
      <c r="F68" s="35"/>
      <c r="G68" s="55">
        <f t="shared" ref="G68:G78" si="12">E68*D68</f>
        <v>0</v>
      </c>
    </row>
    <row r="69" spans="1:7" s="1" customFormat="1" ht="76.5">
      <c r="A69" s="64" t="s">
        <v>167</v>
      </c>
      <c r="B69" s="51" t="s">
        <v>168</v>
      </c>
      <c r="C69" s="52" t="s">
        <v>7</v>
      </c>
      <c r="D69" s="54">
        <v>3</v>
      </c>
      <c r="E69" s="53"/>
      <c r="F69" s="35"/>
      <c r="G69" s="55">
        <f t="shared" si="12"/>
        <v>0</v>
      </c>
    </row>
    <row r="70" spans="1:7" s="1" customFormat="1" ht="63.75">
      <c r="A70" s="64" t="s">
        <v>66</v>
      </c>
      <c r="B70" s="51" t="s">
        <v>78</v>
      </c>
      <c r="C70" s="52" t="s">
        <v>7</v>
      </c>
      <c r="D70" s="54">
        <v>3</v>
      </c>
      <c r="E70" s="53"/>
      <c r="F70" s="35"/>
      <c r="G70" s="55">
        <f t="shared" si="12"/>
        <v>0</v>
      </c>
    </row>
    <row r="71" spans="1:7" s="1" customFormat="1" ht="51">
      <c r="A71" s="64" t="s">
        <v>95</v>
      </c>
      <c r="B71" s="51" t="s">
        <v>79</v>
      </c>
      <c r="C71" s="52" t="s">
        <v>7</v>
      </c>
      <c r="D71" s="54">
        <v>1</v>
      </c>
      <c r="E71" s="53"/>
      <c r="F71" s="35"/>
      <c r="G71" s="55">
        <f t="shared" si="12"/>
        <v>0</v>
      </c>
    </row>
    <row r="72" spans="1:7" s="1" customFormat="1" ht="51">
      <c r="A72" s="64" t="s">
        <v>65</v>
      </c>
      <c r="B72" s="51" t="s">
        <v>80</v>
      </c>
      <c r="C72" s="52" t="s">
        <v>7</v>
      </c>
      <c r="D72" s="54">
        <v>2</v>
      </c>
      <c r="E72" s="53"/>
      <c r="F72" s="35"/>
      <c r="G72" s="55">
        <f t="shared" si="12"/>
        <v>0</v>
      </c>
    </row>
    <row r="73" spans="1:7" s="1" customFormat="1" ht="44.25" customHeight="1">
      <c r="A73" s="64" t="s">
        <v>53</v>
      </c>
      <c r="B73" s="87" t="s">
        <v>106</v>
      </c>
      <c r="C73" s="52" t="s">
        <v>7</v>
      </c>
      <c r="D73" s="54">
        <v>4</v>
      </c>
      <c r="E73" s="53"/>
      <c r="F73" s="92"/>
      <c r="G73" s="55">
        <f t="shared" si="12"/>
        <v>0</v>
      </c>
    </row>
    <row r="74" spans="1:7" s="1" customFormat="1" ht="38.25">
      <c r="A74" s="64" t="s">
        <v>96</v>
      </c>
      <c r="B74" s="87" t="s">
        <v>107</v>
      </c>
      <c r="C74" s="52" t="s">
        <v>7</v>
      </c>
      <c r="D74" s="54">
        <v>3</v>
      </c>
      <c r="E74" s="53"/>
      <c r="F74" s="92"/>
      <c r="G74" s="55">
        <f t="shared" si="12"/>
        <v>0</v>
      </c>
    </row>
    <row r="75" spans="1:7" s="1" customFormat="1" ht="76.5">
      <c r="A75" s="64" t="s">
        <v>162</v>
      </c>
      <c r="B75" s="51" t="s">
        <v>161</v>
      </c>
      <c r="C75" s="52" t="s">
        <v>7</v>
      </c>
      <c r="D75" s="54">
        <v>1</v>
      </c>
      <c r="E75" s="53"/>
      <c r="F75" s="92"/>
      <c r="G75" s="55">
        <f t="shared" si="12"/>
        <v>0</v>
      </c>
    </row>
    <row r="76" spans="1:7" s="1" customFormat="1" ht="63.75">
      <c r="A76" s="64" t="s">
        <v>163</v>
      </c>
      <c r="B76" s="51" t="s">
        <v>164</v>
      </c>
      <c r="C76" s="52" t="s">
        <v>7</v>
      </c>
      <c r="D76" s="54">
        <v>1</v>
      </c>
      <c r="E76" s="53"/>
      <c r="F76" s="92"/>
      <c r="G76" s="55">
        <f t="shared" ref="G76" si="13">E76*D76</f>
        <v>0</v>
      </c>
    </row>
    <row r="77" spans="1:7" s="1" customFormat="1" ht="63.75">
      <c r="A77" s="64" t="s">
        <v>165</v>
      </c>
      <c r="B77" s="51" t="s">
        <v>166</v>
      </c>
      <c r="C77" s="52" t="s">
        <v>7</v>
      </c>
      <c r="D77" s="54">
        <v>3</v>
      </c>
      <c r="E77" s="53"/>
      <c r="F77" s="92"/>
      <c r="G77" s="55">
        <f t="shared" ref="G77" si="14">E77*D77</f>
        <v>0</v>
      </c>
    </row>
    <row r="78" spans="1:7" s="1" customFormat="1" ht="51">
      <c r="A78" s="64" t="s">
        <v>111</v>
      </c>
      <c r="B78" s="51" t="s">
        <v>112</v>
      </c>
      <c r="C78" s="52" t="s">
        <v>7</v>
      </c>
      <c r="D78" s="54">
        <v>3</v>
      </c>
      <c r="E78" s="53"/>
      <c r="F78" s="92"/>
      <c r="G78" s="55">
        <f t="shared" si="12"/>
        <v>0</v>
      </c>
    </row>
    <row r="79" spans="1:7" s="1" customFormat="1" ht="15" customHeight="1">
      <c r="A79" s="65"/>
      <c r="B79" s="56" t="s">
        <v>30</v>
      </c>
      <c r="C79" s="48"/>
      <c r="D79" s="58"/>
      <c r="E79" s="58"/>
      <c r="F79" s="50"/>
      <c r="G79" s="57">
        <f>+SUM(G68:G78)</f>
        <v>0</v>
      </c>
    </row>
    <row r="80" spans="1:7" s="1" customFormat="1" ht="15" customHeight="1">
      <c r="A80" s="64"/>
      <c r="B80" s="56" t="s">
        <v>32</v>
      </c>
      <c r="C80" s="48"/>
      <c r="D80" s="58"/>
      <c r="E80" s="58"/>
      <c r="F80" s="50"/>
      <c r="G80" s="57"/>
    </row>
    <row r="81" spans="1:8" s="1" customFormat="1" ht="76.5">
      <c r="A81" s="64" t="s">
        <v>55</v>
      </c>
      <c r="B81" s="51" t="s">
        <v>203</v>
      </c>
      <c r="C81" s="52" t="s">
        <v>7</v>
      </c>
      <c r="D81" s="54">
        <v>111</v>
      </c>
      <c r="E81" s="53"/>
      <c r="F81" s="42"/>
      <c r="G81" s="55">
        <f t="shared" ref="G81:G97" si="15">+E81*D81</f>
        <v>0</v>
      </c>
      <c r="H81" s="135"/>
    </row>
    <row r="82" spans="1:8" s="1" customFormat="1" ht="63.75">
      <c r="A82" s="64" t="s">
        <v>97</v>
      </c>
      <c r="B82" s="51" t="s">
        <v>204</v>
      </c>
      <c r="C82" s="52" t="s">
        <v>7</v>
      </c>
      <c r="D82" s="54">
        <v>38</v>
      </c>
      <c r="E82" s="53"/>
      <c r="F82" s="42"/>
      <c r="G82" s="55">
        <f t="shared" ref="G82" si="16">+E82*D82</f>
        <v>0</v>
      </c>
      <c r="H82" s="59"/>
    </row>
    <row r="83" spans="1:8" s="1" customFormat="1" ht="63.75">
      <c r="A83" s="64" t="s">
        <v>90</v>
      </c>
      <c r="B83" s="51" t="s">
        <v>206</v>
      </c>
      <c r="C83" s="52" t="s">
        <v>7</v>
      </c>
      <c r="D83" s="54">
        <v>6</v>
      </c>
      <c r="E83" s="53"/>
      <c r="F83" s="42"/>
      <c r="G83" s="55">
        <f t="shared" si="15"/>
        <v>0</v>
      </c>
    </row>
    <row r="84" spans="1:8" s="1" customFormat="1" ht="63.75">
      <c r="A84" s="64" t="s">
        <v>89</v>
      </c>
      <c r="B84" s="51" t="s">
        <v>205</v>
      </c>
      <c r="C84" s="52" t="s">
        <v>7</v>
      </c>
      <c r="D84" s="54">
        <v>6</v>
      </c>
      <c r="E84" s="53"/>
      <c r="F84" s="42"/>
      <c r="G84" s="55">
        <f>+E84*D84</f>
        <v>0</v>
      </c>
    </row>
    <row r="85" spans="1:8" s="1" customFormat="1" ht="89.25">
      <c r="A85" s="64" t="s">
        <v>91</v>
      </c>
      <c r="B85" s="51" t="s">
        <v>81</v>
      </c>
      <c r="C85" s="52" t="s">
        <v>7</v>
      </c>
      <c r="D85" s="54">
        <v>11</v>
      </c>
      <c r="E85" s="53"/>
      <c r="F85" s="42"/>
      <c r="G85" s="55">
        <f t="shared" si="15"/>
        <v>0</v>
      </c>
    </row>
    <row r="86" spans="1:8" s="1" customFormat="1" ht="63.75">
      <c r="A86" s="64" t="s">
        <v>102</v>
      </c>
      <c r="B86" s="51" t="s">
        <v>207</v>
      </c>
      <c r="C86" s="52" t="s">
        <v>7</v>
      </c>
      <c r="D86" s="54">
        <v>2</v>
      </c>
      <c r="E86" s="53"/>
      <c r="F86" s="42"/>
      <c r="G86" s="55">
        <f>+E86*D86</f>
        <v>0</v>
      </c>
    </row>
    <row r="87" spans="1:8" s="1" customFormat="1" ht="38.25">
      <c r="A87" s="64" t="s">
        <v>57</v>
      </c>
      <c r="B87" s="51" t="s">
        <v>208</v>
      </c>
      <c r="C87" s="52" t="s">
        <v>7</v>
      </c>
      <c r="D87" s="54">
        <v>45</v>
      </c>
      <c r="E87" s="53"/>
      <c r="F87" s="42"/>
      <c r="G87" s="55">
        <f t="shared" si="15"/>
        <v>0</v>
      </c>
    </row>
    <row r="88" spans="1:8" s="1" customFormat="1" ht="89.25">
      <c r="A88" s="64" t="s">
        <v>92</v>
      </c>
      <c r="B88" s="51" t="s">
        <v>82</v>
      </c>
      <c r="C88" s="52" t="s">
        <v>7</v>
      </c>
      <c r="D88" s="54">
        <v>31</v>
      </c>
      <c r="E88" s="53"/>
      <c r="F88" s="42"/>
      <c r="G88" s="55">
        <f>+E88*D88</f>
        <v>0</v>
      </c>
    </row>
    <row r="89" spans="1:8" s="1" customFormat="1" ht="89.25">
      <c r="A89" s="64" t="s">
        <v>61</v>
      </c>
      <c r="B89" s="51" t="s">
        <v>83</v>
      </c>
      <c r="C89" s="52" t="s">
        <v>7</v>
      </c>
      <c r="D89" s="54">
        <v>1</v>
      </c>
      <c r="E89" s="53"/>
      <c r="F89" s="42"/>
      <c r="G89" s="55">
        <f>+E89*D89</f>
        <v>0</v>
      </c>
    </row>
    <row r="90" spans="1:8" s="1" customFormat="1" ht="102">
      <c r="A90" s="64" t="s">
        <v>84</v>
      </c>
      <c r="B90" s="51" t="s">
        <v>108</v>
      </c>
      <c r="C90" s="52" t="s">
        <v>7</v>
      </c>
      <c r="D90" s="54">
        <v>3</v>
      </c>
      <c r="E90" s="53"/>
      <c r="F90" s="42"/>
      <c r="G90" s="55">
        <f>+E90*D90</f>
        <v>0</v>
      </c>
    </row>
    <row r="91" spans="1:8" s="1" customFormat="1" ht="89.25">
      <c r="A91" s="64" t="s">
        <v>93</v>
      </c>
      <c r="B91" s="51" t="s">
        <v>85</v>
      </c>
      <c r="C91" s="52" t="s">
        <v>7</v>
      </c>
      <c r="D91" s="54">
        <v>2</v>
      </c>
      <c r="E91" s="53"/>
      <c r="F91" s="42"/>
      <c r="G91" s="55">
        <f t="shared" si="15"/>
        <v>0</v>
      </c>
    </row>
    <row r="92" spans="1:8" s="1" customFormat="1" ht="89.25">
      <c r="A92" s="64" t="s">
        <v>94</v>
      </c>
      <c r="B92" s="51" t="s">
        <v>86</v>
      </c>
      <c r="C92" s="52" t="s">
        <v>7</v>
      </c>
      <c r="D92" s="54">
        <v>4</v>
      </c>
      <c r="E92" s="53"/>
      <c r="F92" s="42"/>
      <c r="G92" s="55">
        <f>+E92*D92</f>
        <v>0</v>
      </c>
    </row>
    <row r="93" spans="1:8" s="1" customFormat="1" ht="63.75">
      <c r="A93" s="64" t="s">
        <v>56</v>
      </c>
      <c r="B93" s="51" t="s">
        <v>209</v>
      </c>
      <c r="C93" s="52" t="s">
        <v>7</v>
      </c>
      <c r="D93" s="54">
        <v>3</v>
      </c>
      <c r="E93" s="53"/>
      <c r="F93" s="42"/>
      <c r="G93" s="55">
        <f t="shared" si="15"/>
        <v>0</v>
      </c>
    </row>
    <row r="94" spans="1:8" s="1" customFormat="1" ht="63.75">
      <c r="A94" s="64" t="s">
        <v>87</v>
      </c>
      <c r="B94" s="87" t="s">
        <v>210</v>
      </c>
      <c r="C94" s="52" t="s">
        <v>7</v>
      </c>
      <c r="D94" s="88">
        <v>2</v>
      </c>
      <c r="E94" s="53"/>
      <c r="F94" s="42"/>
      <c r="G94" s="55">
        <f>E94*D94</f>
        <v>0</v>
      </c>
    </row>
    <row r="95" spans="1:8" s="1" customFormat="1" ht="63.75">
      <c r="A95" s="64" t="s">
        <v>59</v>
      </c>
      <c r="B95" s="51" t="s">
        <v>60</v>
      </c>
      <c r="C95" s="52" t="s">
        <v>7</v>
      </c>
      <c r="D95" s="54">
        <v>1</v>
      </c>
      <c r="E95" s="53"/>
      <c r="F95" s="42"/>
      <c r="G95" s="55">
        <f>+E95*D95</f>
        <v>0</v>
      </c>
    </row>
    <row r="96" spans="1:8" s="1" customFormat="1" ht="38.25">
      <c r="A96" s="64" t="s">
        <v>35</v>
      </c>
      <c r="B96" s="51" t="s">
        <v>88</v>
      </c>
      <c r="C96" s="52" t="s">
        <v>9</v>
      </c>
      <c r="D96" s="54">
        <v>3</v>
      </c>
      <c r="E96" s="53"/>
      <c r="F96" s="42"/>
      <c r="G96" s="55">
        <f t="shared" si="15"/>
        <v>0</v>
      </c>
    </row>
    <row r="97" spans="1:7" s="1" customFormat="1" ht="102">
      <c r="A97" s="64" t="s">
        <v>58</v>
      </c>
      <c r="B97" s="51" t="s">
        <v>109</v>
      </c>
      <c r="C97" s="52" t="s">
        <v>27</v>
      </c>
      <c r="D97" s="54">
        <v>1</v>
      </c>
      <c r="E97" s="53"/>
      <c r="F97" s="42"/>
      <c r="G97" s="55">
        <f t="shared" si="15"/>
        <v>0</v>
      </c>
    </row>
    <row r="98" spans="1:7" s="1" customFormat="1" ht="15" customHeight="1">
      <c r="A98" s="64"/>
      <c r="B98" s="51"/>
      <c r="C98" s="52"/>
      <c r="D98" s="54"/>
      <c r="E98" s="53"/>
      <c r="F98" s="42"/>
      <c r="G98" s="55"/>
    </row>
    <row r="99" spans="1:7" s="1" customFormat="1" ht="15" customHeight="1">
      <c r="A99" s="64"/>
      <c r="B99" s="56" t="s">
        <v>33</v>
      </c>
      <c r="C99" s="48"/>
      <c r="D99" s="49"/>
      <c r="E99" s="58"/>
      <c r="F99" s="50"/>
      <c r="G99" s="57">
        <f>+SUM(G81:G97)</f>
        <v>0</v>
      </c>
    </row>
    <row r="100" spans="1:7" s="1" customFormat="1" ht="15" customHeight="1">
      <c r="A100" s="65"/>
      <c r="B100" s="56" t="s">
        <v>31</v>
      </c>
      <c r="C100" s="48"/>
      <c r="D100" s="49"/>
      <c r="E100" s="58"/>
      <c r="F100" s="50"/>
      <c r="G100" s="57">
        <f>+G99+G79</f>
        <v>0</v>
      </c>
    </row>
    <row r="101" spans="1:7" s="1" customFormat="1" ht="15" customHeight="1">
      <c r="A101" s="65"/>
      <c r="B101" s="131"/>
      <c r="C101" s="123"/>
      <c r="D101" s="124"/>
      <c r="E101" s="125"/>
      <c r="F101" s="126"/>
      <c r="G101" s="25"/>
    </row>
    <row r="102" spans="1:7" s="1" customFormat="1" ht="15" customHeight="1">
      <c r="A102" s="64"/>
      <c r="B102" s="56" t="s">
        <v>38</v>
      </c>
      <c r="C102" s="48"/>
      <c r="D102" s="49"/>
      <c r="E102" s="58"/>
      <c r="F102" s="50"/>
      <c r="G102" s="57"/>
    </row>
    <row r="103" spans="1:7" s="1" customFormat="1" ht="63.75">
      <c r="A103" s="64" t="s">
        <v>40</v>
      </c>
      <c r="B103" s="87" t="s">
        <v>48</v>
      </c>
      <c r="C103" s="52" t="s">
        <v>6</v>
      </c>
      <c r="D103" s="88">
        <v>25</v>
      </c>
      <c r="E103" s="89"/>
      <c r="F103" s="42"/>
      <c r="G103" s="55">
        <f t="shared" ref="G103:G105" si="17">+E103*D103</f>
        <v>0</v>
      </c>
    </row>
    <row r="104" spans="1:7" s="1" customFormat="1" ht="102">
      <c r="A104" s="64" t="s">
        <v>41</v>
      </c>
      <c r="B104" s="87" t="s">
        <v>173</v>
      </c>
      <c r="C104" s="52" t="s">
        <v>5</v>
      </c>
      <c r="D104" s="88">
        <v>157</v>
      </c>
      <c r="E104" s="89"/>
      <c r="F104" s="42"/>
      <c r="G104" s="55">
        <f t="shared" si="17"/>
        <v>0</v>
      </c>
    </row>
    <row r="105" spans="1:7" s="1" customFormat="1" ht="63.75">
      <c r="A105" s="64" t="s">
        <v>42</v>
      </c>
      <c r="B105" s="87" t="s">
        <v>49</v>
      </c>
      <c r="C105" s="52" t="s">
        <v>7</v>
      </c>
      <c r="D105" s="88">
        <v>41</v>
      </c>
      <c r="E105" s="130"/>
      <c r="F105" s="42"/>
      <c r="G105" s="55">
        <f t="shared" si="17"/>
        <v>0</v>
      </c>
    </row>
    <row r="106" spans="1:7" s="1" customFormat="1" ht="76.5">
      <c r="A106" s="64" t="s">
        <v>98</v>
      </c>
      <c r="B106" s="51" t="s">
        <v>110</v>
      </c>
      <c r="C106" s="52" t="s">
        <v>6</v>
      </c>
      <c r="D106" s="88">
        <v>150</v>
      </c>
      <c r="E106" s="89"/>
      <c r="F106" s="42"/>
      <c r="G106" s="55">
        <f t="shared" ref="G106" si="18">+E106*D106</f>
        <v>0</v>
      </c>
    </row>
    <row r="107" spans="1:7" s="1" customFormat="1" ht="51">
      <c r="A107" s="64" t="s">
        <v>174</v>
      </c>
      <c r="B107" s="51" t="s">
        <v>175</v>
      </c>
      <c r="C107" s="52" t="s">
        <v>6</v>
      </c>
      <c r="D107" s="88">
        <f>16.5+33</f>
        <v>49.5</v>
      </c>
      <c r="E107" s="89"/>
      <c r="F107" s="42"/>
      <c r="G107" s="55">
        <f t="shared" ref="G107:G108" si="19">+E107*D107</f>
        <v>0</v>
      </c>
    </row>
    <row r="108" spans="1:7" s="1" customFormat="1" ht="127.5">
      <c r="A108" s="64" t="s">
        <v>192</v>
      </c>
      <c r="B108" s="51" t="s">
        <v>215</v>
      </c>
      <c r="C108" s="52" t="s">
        <v>5</v>
      </c>
      <c r="D108" s="136">
        <v>224.08680200000001</v>
      </c>
      <c r="E108" s="132"/>
      <c r="F108" s="42"/>
      <c r="G108" s="55">
        <f t="shared" si="19"/>
        <v>0</v>
      </c>
    </row>
    <row r="109" spans="1:7" s="1" customFormat="1" ht="15" customHeight="1">
      <c r="A109" s="64"/>
      <c r="B109" s="56" t="s">
        <v>39</v>
      </c>
      <c r="C109" s="48"/>
      <c r="D109" s="49"/>
      <c r="E109" s="58"/>
      <c r="F109" s="50"/>
      <c r="G109" s="57">
        <f>SUM(G103:G108)</f>
        <v>0</v>
      </c>
    </row>
    <row r="110" spans="1:7" s="1" customFormat="1" ht="15" customHeight="1">
      <c r="A110" s="64"/>
      <c r="B110" s="131"/>
      <c r="C110" s="123"/>
      <c r="D110" s="124"/>
      <c r="E110" s="125"/>
      <c r="F110" s="126"/>
      <c r="G110" s="25"/>
    </row>
    <row r="111" spans="1:7" s="1" customFormat="1" ht="15" customHeight="1">
      <c r="A111" s="64"/>
      <c r="B111" s="56" t="s">
        <v>180</v>
      </c>
      <c r="C111" s="48"/>
      <c r="D111" s="49"/>
      <c r="E111" s="58"/>
      <c r="F111" s="50"/>
      <c r="G111" s="57"/>
    </row>
    <row r="112" spans="1:7" s="1" customFormat="1" ht="127.5">
      <c r="A112" s="64" t="s">
        <v>181</v>
      </c>
      <c r="B112" s="87" t="s">
        <v>182</v>
      </c>
      <c r="C112" s="52" t="s">
        <v>7</v>
      </c>
      <c r="D112" s="88">
        <v>3</v>
      </c>
      <c r="E112" s="89"/>
      <c r="F112" s="42"/>
      <c r="G112" s="55">
        <f t="shared" ref="G112" si="20">+E112*D112</f>
        <v>0</v>
      </c>
    </row>
    <row r="113" spans="1:7" s="1" customFormat="1" ht="127.5">
      <c r="A113" s="64" t="s">
        <v>183</v>
      </c>
      <c r="B113" s="87" t="s">
        <v>184</v>
      </c>
      <c r="C113" s="52" t="s">
        <v>7</v>
      </c>
      <c r="D113" s="88">
        <v>4</v>
      </c>
      <c r="E113" s="89"/>
      <c r="F113" s="42"/>
      <c r="G113" s="55">
        <f t="shared" ref="G113" si="21">+E113*D113</f>
        <v>0</v>
      </c>
    </row>
    <row r="114" spans="1:7" s="1" customFormat="1" ht="102">
      <c r="A114" s="64" t="s">
        <v>185</v>
      </c>
      <c r="B114" s="87" t="s">
        <v>186</v>
      </c>
      <c r="C114" s="52" t="s">
        <v>7</v>
      </c>
      <c r="D114" s="88">
        <v>36</v>
      </c>
      <c r="E114" s="89"/>
      <c r="F114" s="42"/>
      <c r="G114" s="55">
        <f t="shared" ref="G114" si="22">+E114*D114</f>
        <v>0</v>
      </c>
    </row>
    <row r="115" spans="1:7" s="1" customFormat="1" ht="15" customHeight="1">
      <c r="A115" s="64"/>
      <c r="B115" s="56" t="s">
        <v>187</v>
      </c>
      <c r="C115" s="48"/>
      <c r="D115" s="49"/>
      <c r="E115" s="58"/>
      <c r="F115" s="50"/>
      <c r="G115" s="57">
        <f>SUM(G112:G114)</f>
        <v>0</v>
      </c>
    </row>
    <row r="116" spans="1:7" s="1" customFormat="1" ht="12.75" customHeight="1">
      <c r="A116" s="64"/>
      <c r="B116" s="51"/>
      <c r="C116" s="52"/>
      <c r="D116" s="54"/>
      <c r="E116" s="53"/>
      <c r="F116" s="42"/>
      <c r="G116" s="55"/>
    </row>
    <row r="117" spans="1:7" ht="15">
      <c r="A117" s="64"/>
      <c r="B117" s="56" t="s">
        <v>22</v>
      </c>
      <c r="C117" s="48"/>
      <c r="D117" s="49"/>
      <c r="E117" s="58"/>
      <c r="F117" s="50"/>
      <c r="G117" s="57">
        <f>G109+G100+G64+G46+G31+G21+G115</f>
        <v>0</v>
      </c>
    </row>
    <row r="118" spans="1:7" ht="15">
      <c r="A118" s="64"/>
      <c r="B118" s="56" t="s">
        <v>25</v>
      </c>
      <c r="C118" s="48"/>
      <c r="D118" s="49"/>
      <c r="E118" s="58"/>
      <c r="F118" s="50"/>
      <c r="G118" s="57">
        <f>+G117*0.16</f>
        <v>0</v>
      </c>
    </row>
    <row r="119" spans="1:7" ht="15">
      <c r="A119" s="64"/>
      <c r="B119" s="56" t="s">
        <v>23</v>
      </c>
      <c r="C119" s="48"/>
      <c r="D119" s="49"/>
      <c r="E119" s="58"/>
      <c r="F119" s="50"/>
      <c r="G119" s="57">
        <f>+G117+G118</f>
        <v>0</v>
      </c>
    </row>
    <row r="123" spans="1:7">
      <c r="B123" s="134"/>
    </row>
  </sheetData>
  <mergeCells count="5">
    <mergeCell ref="A9:G9"/>
    <mergeCell ref="A3:G3"/>
    <mergeCell ref="A4:G4"/>
    <mergeCell ref="A6:G6"/>
    <mergeCell ref="A8:G8"/>
  </mergeCells>
  <printOptions horizontalCentered="1"/>
  <pageMargins left="0.39370078740157483" right="0.39370078740157483" top="0.39370078740157483" bottom="0.39370078740157483" header="0" footer="0.23622047244094491"/>
  <pageSetup scale="55" orientation="portrait" horizontalDpi="300" verticalDpi="300" r:id="rId1"/>
  <headerFooter alignWithMargins="0"/>
  <rowBreaks count="5" manualBreakCount="5">
    <brk id="49" max="6" man="1"/>
    <brk id="60" max="6" man="1"/>
    <brk id="80" max="6" man="1"/>
    <brk id="92" max="6" man="1"/>
    <brk id="106" max="6"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3</vt:i4>
      </vt:variant>
    </vt:vector>
  </HeadingPairs>
  <TitlesOfParts>
    <vt:vector size="5" baseType="lpstr">
      <vt:lpstr>PARTIDAS</vt:lpstr>
      <vt:lpstr>CATALOGO (2)</vt:lpstr>
      <vt:lpstr>'CATALOGO (2)'!Área_de_impresión</vt:lpstr>
      <vt:lpstr>PARTIDAS!Área_de_impresión</vt:lpstr>
      <vt:lpstr>'CATALOGO (2)'!Títulos_a_imprimir</vt:lpstr>
    </vt:vector>
  </TitlesOfParts>
  <Company>OEM</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FINAL</dc:creator>
  <cp:lastModifiedBy>GERARDO</cp:lastModifiedBy>
  <cp:lastPrinted>2016-02-26T16:35:24Z</cp:lastPrinted>
  <dcterms:created xsi:type="dcterms:W3CDTF">2007-05-21T21:41:52Z</dcterms:created>
  <dcterms:modified xsi:type="dcterms:W3CDTF">2016-04-26T22:53:11Z</dcterms:modified>
</cp:coreProperties>
</file>